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Index" sheetId="1" r:id="rId1"/>
    <sheet name="Invoice" sheetId="2" r:id="rId2"/>
    <sheet name="Proforma Invoce" sheetId="3" r:id="rId3"/>
    <sheet name="Delivery Note" sheetId="4" r:id="rId4"/>
    <sheet name="Purchase Order" sheetId="5" r:id="rId5"/>
    <sheet name="Quotation" sheetId="6" r:id="rId6"/>
    <sheet name="Enquiry" sheetId="7" r:id="rId7"/>
    <sheet name="Settup" sheetId="8" r:id="rId8"/>
  </sheets>
  <definedNames>
    <definedName name="_xlnm.Print_Area" localSheetId="3">'Delivery Note'!$C$3:$N$53</definedName>
    <definedName name="_xlnm.Print_Area" localSheetId="6">'Enquiry'!$C$3:$N$53</definedName>
    <definedName name="_xlnm.Print_Area" localSheetId="0">'Index'!$B$2:$I$27</definedName>
    <definedName name="_xlnm.Print_Area" localSheetId="1">'Invoice'!$C$3:$N$53</definedName>
    <definedName name="_xlnm.Print_Area" localSheetId="2">'Proforma Invoce'!$C$3:$N$53</definedName>
    <definedName name="_xlnm.Print_Area" localSheetId="4">'Purchase Order'!$C$3:$N$53</definedName>
    <definedName name="_xlnm.Print_Area" localSheetId="5">'Quotation'!$C$3:$N$53</definedName>
    <definedName name="_xlnm.Print_Area" localSheetId="7">'Settup'!$B$2:$K$103</definedName>
  </definedNames>
  <calcPr fullCalcOnLoad="1"/>
</workbook>
</file>

<file path=xl/sharedStrings.xml><?xml version="1.0" encoding="utf-8"?>
<sst xmlns="http://schemas.openxmlformats.org/spreadsheetml/2006/main" count="161" uniqueCount="83">
  <si>
    <t>Date:</t>
  </si>
  <si>
    <t>TOTAL £</t>
  </si>
  <si>
    <t>TOTAL AMOUNT £</t>
  </si>
  <si>
    <t>QUANTITY</t>
  </si>
  <si>
    <t>DESCRIPTION</t>
  </si>
  <si>
    <t>UNIT PRICE</t>
  </si>
  <si>
    <t>AMOUNT</t>
  </si>
  <si>
    <t>Invoice</t>
  </si>
  <si>
    <t>Delivery Note</t>
  </si>
  <si>
    <t>Signed………………………………………………….</t>
  </si>
  <si>
    <t>Order No:</t>
  </si>
  <si>
    <t>Invice No:</t>
  </si>
  <si>
    <t>By Return</t>
  </si>
  <si>
    <t xml:space="preserve">Bank Name: </t>
  </si>
  <si>
    <t xml:space="preserve">TERMS: </t>
  </si>
  <si>
    <t>A.J.H. Computer Services</t>
  </si>
  <si>
    <t>Settup</t>
  </si>
  <si>
    <t xml:space="preserve"> Max 20 Characters</t>
  </si>
  <si>
    <t xml:space="preserve"> Max 15 Characters</t>
  </si>
  <si>
    <t xml:space="preserve"> Max 27 Characters</t>
  </si>
  <si>
    <t xml:space="preserve"> Max 55 Characters</t>
  </si>
  <si>
    <t xml:space="preserve"> Max 63 Characters</t>
  </si>
  <si>
    <t>7 Days</t>
  </si>
  <si>
    <t>60 Days</t>
  </si>
  <si>
    <t>30 Days</t>
  </si>
  <si>
    <t>90 Days</t>
  </si>
  <si>
    <t xml:space="preserve">   Please Make Cheques Payable to: </t>
  </si>
  <si>
    <t xml:space="preserve">   Bank Details: </t>
  </si>
  <si>
    <t>Sort Code:</t>
  </si>
  <si>
    <t>Account No</t>
  </si>
  <si>
    <t xml:space="preserve">   V.A.T. Number: </t>
  </si>
  <si>
    <t>www.ajhw.co.uk</t>
  </si>
  <si>
    <t xml:space="preserve"> Add V.A.T</t>
  </si>
  <si>
    <t xml:space="preserve"> No.</t>
  </si>
  <si>
    <t xml:space="preserve"> off</t>
  </si>
  <si>
    <t>Quotation</t>
  </si>
  <si>
    <t>Quotation No:</t>
  </si>
  <si>
    <t>Purchase Order</t>
  </si>
  <si>
    <t>Enquiry</t>
  </si>
  <si>
    <t>Enquiry No:</t>
  </si>
  <si>
    <t>Your best price and delivery</t>
  </si>
  <si>
    <t xml:space="preserve">  E-Mail Address</t>
  </si>
  <si>
    <t>With Quantity:</t>
  </si>
  <si>
    <t xml:space="preserve">Vat Rate: </t>
  </si>
  <si>
    <t xml:space="preserve">Quotation Validity </t>
  </si>
  <si>
    <t>For the Small Business</t>
  </si>
  <si>
    <t>With Purchase Order, Quotation, and Enquiry Forms</t>
  </si>
  <si>
    <t>Invoice and Delivery Note templates</t>
  </si>
  <si>
    <t>Yes</t>
  </si>
  <si>
    <t>No</t>
  </si>
  <si>
    <t xml:space="preserve">  Website</t>
  </si>
  <si>
    <t xml:space="preserve"> Blank</t>
  </si>
  <si>
    <t>Blank</t>
  </si>
  <si>
    <t>No.</t>
  </si>
  <si>
    <t>off</t>
  </si>
  <si>
    <t>V.A.T. Rate:</t>
  </si>
  <si>
    <t>Cheques</t>
  </si>
  <si>
    <t xml:space="preserve"> 8 Characters  eg. xx-xx-xx</t>
  </si>
  <si>
    <t>Completed</t>
  </si>
  <si>
    <t>Not Completed</t>
  </si>
  <si>
    <t xml:space="preserve">  Set to Completed and Click Submit and then Save File</t>
  </si>
  <si>
    <t>Please enter Your Company Name</t>
  </si>
  <si>
    <t>Please enter Your Company Initials</t>
  </si>
  <si>
    <t>Please enter Your Company Description</t>
  </si>
  <si>
    <t>Please enter Your Company Address</t>
  </si>
  <si>
    <t>Please enter Your Company Telephone Number</t>
  </si>
  <si>
    <t>Please enter Your Company Website</t>
  </si>
  <si>
    <t>Please enter Your Company E-Mail Address</t>
  </si>
  <si>
    <t xml:space="preserve">   Company Number: </t>
  </si>
  <si>
    <t xml:space="preserve"> Max 30 Characters</t>
  </si>
  <si>
    <r>
      <t xml:space="preserve"> Max 6 Characters</t>
    </r>
    <r>
      <rPr>
        <i/>
        <sz val="10"/>
        <rFont val="Arial"/>
        <family val="2"/>
      </rPr>
      <t xml:space="preserve"> (but best with 3 Characters)</t>
    </r>
  </si>
  <si>
    <t>120 Days</t>
  </si>
  <si>
    <t>VAT:</t>
  </si>
  <si>
    <t>Text Colour:</t>
  </si>
  <si>
    <t>Blue</t>
  </si>
  <si>
    <t>Red</t>
  </si>
  <si>
    <t>Green</t>
  </si>
  <si>
    <t>Black</t>
  </si>
  <si>
    <t>Fax</t>
  </si>
  <si>
    <t>Mobile</t>
  </si>
  <si>
    <t xml:space="preserve">  Fax/Mobile Number</t>
  </si>
  <si>
    <t>Please enter Your Company Fax or Mobile Number</t>
  </si>
  <si>
    <t>Proforma Invoce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</si>
</sst>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;[Red]\-&quot;£&quot;#,##0.000"/>
    <numFmt numFmtId="165" formatCode="&quot;£&quot;#,##0.0000;[Red]\-&quot;£&quot;#,##0.0000"/>
    <numFmt numFmtId="166" formatCode="&quot;£&quot;#,##0.00000;[Red]\-&quot;£&quot;#,##0.00000"/>
    <numFmt numFmtId="167" formatCode="&quot;£&quot;#,##0.00"/>
    <numFmt numFmtId="168" formatCode="d\-mmm\-yy"/>
    <numFmt numFmtId="169" formatCode="mmmm\ d\,\ yyyy"/>
    <numFmt numFmtId="170" formatCode="d\-mmm\-yyyy"/>
    <numFmt numFmtId="171" formatCode="d\ mmmm\ yyyy"/>
    <numFmt numFmtId="172" formatCode="dddd\ 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7">
    <font>
      <sz val="10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24"/>
      <color indexed="62"/>
      <name val="Arial"/>
      <family val="2"/>
    </font>
    <font>
      <b/>
      <sz val="28"/>
      <color indexed="62"/>
      <name val="Arial Black"/>
      <family val="2"/>
    </font>
    <font>
      <sz val="14"/>
      <color indexed="10"/>
      <name val="Arial"/>
      <family val="2"/>
    </font>
    <font>
      <b/>
      <sz val="26"/>
      <color indexed="62"/>
      <name val="Arial"/>
      <family val="2"/>
    </font>
    <font>
      <b/>
      <sz val="16"/>
      <color indexed="6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i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24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8"/>
      <name val="Arial"/>
      <family val="2"/>
    </font>
    <font>
      <b/>
      <i/>
      <sz val="10"/>
      <color indexed="17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i/>
      <u val="single"/>
      <sz val="36"/>
      <color indexed="62"/>
      <name val="Arial Rounded MT Bold"/>
      <family val="2"/>
    </font>
    <font>
      <b/>
      <sz val="26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9"/>
      </left>
      <right style="medium">
        <color indexed="62"/>
      </right>
      <top style="thin">
        <color indexed="9"/>
      </top>
      <bottom style="medium">
        <color indexed="18"/>
      </bottom>
    </border>
    <border>
      <left style="thin">
        <color indexed="9"/>
      </left>
      <right style="medium">
        <color indexed="62"/>
      </right>
      <top style="medium">
        <color indexed="18"/>
      </top>
      <bottom style="medium">
        <color indexed="18"/>
      </bottom>
    </border>
    <border>
      <left style="thin">
        <color indexed="9"/>
      </left>
      <right style="medium">
        <color indexed="62"/>
      </right>
      <top style="medium">
        <color indexed="18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62"/>
      </top>
      <bottom style="medium">
        <color indexed="62"/>
      </bottom>
    </border>
    <border>
      <left style="thin">
        <color indexed="9"/>
      </left>
      <right style="thin">
        <color indexed="9"/>
      </right>
      <top style="medium">
        <color indexed="62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62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62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9"/>
      </right>
      <top style="medium">
        <color indexed="62"/>
      </top>
      <bottom style="medium">
        <color indexed="62"/>
      </bottom>
    </border>
    <border>
      <left style="medium">
        <color indexed="9"/>
      </left>
      <right style="thin">
        <color indexed="9"/>
      </right>
      <top style="medium">
        <color indexed="62"/>
      </top>
      <bottom style="medium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medium">
        <color indexed="62"/>
      </left>
      <right>
        <color indexed="63"/>
      </right>
      <top style="thin">
        <color indexed="9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62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62"/>
      </bottom>
    </border>
    <border>
      <left style="thin">
        <color indexed="9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/>
      <protection hidden="1"/>
    </xf>
    <xf numFmtId="167" fontId="0" fillId="0" borderId="1" xfId="0" applyNumberFormat="1" applyFont="1" applyBorder="1" applyAlignment="1" applyProtection="1">
      <alignment horizontal="center"/>
      <protection hidden="1"/>
    </xf>
    <xf numFmtId="8" fontId="0" fillId="0" borderId="2" xfId="0" applyNumberFormat="1" applyBorder="1" applyAlignment="1" applyProtection="1">
      <alignment horizontal="center"/>
      <protection hidden="1"/>
    </xf>
    <xf numFmtId="8" fontId="0" fillId="0" borderId="1" xfId="0" applyNumberFormat="1" applyBorder="1" applyAlignment="1" applyProtection="1">
      <alignment horizontal="center"/>
      <protection hidden="1"/>
    </xf>
    <xf numFmtId="8" fontId="5" fillId="0" borderId="1" xfId="0" applyNumberFormat="1" applyFont="1" applyBorder="1" applyAlignment="1" applyProtection="1">
      <alignment horizontal="center"/>
      <protection hidden="1"/>
    </xf>
    <xf numFmtId="8" fontId="0" fillId="0" borderId="2" xfId="0" applyNumberFormat="1" applyBorder="1" applyAlignment="1" applyProtection="1">
      <alignment horizontal="center"/>
      <protection locked="0"/>
    </xf>
    <xf numFmtId="8" fontId="0" fillId="0" borderId="3" xfId="0" applyNumberForma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3" fillId="0" borderId="7" xfId="0" applyFont="1" applyBorder="1" applyAlignment="1" applyProtection="1">
      <alignment horizontal="right"/>
      <protection hidden="1"/>
    </xf>
    <xf numFmtId="0" fontId="6" fillId="0" borderId="6" xfId="0" applyFont="1" applyBorder="1" applyAlignment="1" applyProtection="1">
      <alignment/>
      <protection hidden="1"/>
    </xf>
    <xf numFmtId="0" fontId="0" fillId="0" borderId="6" xfId="0" applyFill="1" applyBorder="1" applyAlignment="1" applyProtection="1">
      <alignment/>
      <protection hidden="1"/>
    </xf>
    <xf numFmtId="0" fontId="3" fillId="0" borderId="7" xfId="0" applyFont="1" applyFill="1" applyBorder="1" applyAlignment="1" applyProtection="1">
      <alignment horizontal="right"/>
      <protection hidden="1"/>
    </xf>
    <xf numFmtId="0" fontId="0" fillId="0" borderId="7" xfId="0" applyBorder="1" applyAlignment="1" applyProtection="1">
      <alignment/>
      <protection hidden="1"/>
    </xf>
    <xf numFmtId="0" fontId="4" fillId="0" borderId="6" xfId="0" applyFont="1" applyFill="1" applyBorder="1" applyAlignment="1" applyProtection="1">
      <alignment horizontal="left"/>
      <protection hidden="1"/>
    </xf>
    <xf numFmtId="0" fontId="0" fillId="0" borderId="8" xfId="0" applyBorder="1" applyAlignment="1" applyProtection="1">
      <alignment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5" fillId="0" borderId="0" xfId="0" applyNumberFormat="1" applyFont="1" applyBorder="1" applyAlignment="1" applyProtection="1">
      <alignment horizontal="left" vertical="center" indent="1"/>
      <protection locked="0"/>
    </xf>
    <xf numFmtId="15" fontId="0" fillId="0" borderId="16" xfId="0" applyNumberFormat="1" applyBorder="1" applyAlignment="1" applyProtection="1">
      <alignment horizontal="left" indent="1"/>
      <protection hidden="1"/>
    </xf>
    <xf numFmtId="0" fontId="0" fillId="0" borderId="17" xfId="0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0" fontId="7" fillId="0" borderId="6" xfId="0" applyFont="1" applyFill="1" applyBorder="1" applyAlignment="1" applyProtection="1">
      <alignment horizontal="righ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left" vertical="center"/>
      <protection hidden="1"/>
    </xf>
    <xf numFmtId="0" fontId="13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left" indent="1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1" fillId="0" borderId="6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left" vertical="center" indent="1"/>
      <protection hidden="1"/>
    </xf>
    <xf numFmtId="0" fontId="0" fillId="3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Border="1" applyAlignment="1" applyProtection="1">
      <alignment horizontal="left" indent="1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0" fillId="4" borderId="0" xfId="0" applyFont="1" applyFill="1" applyBorder="1" applyAlignment="1" applyProtection="1">
      <alignment horizontal="left" indent="1"/>
      <protection hidden="1"/>
    </xf>
    <xf numFmtId="0" fontId="16" fillId="0" borderId="6" xfId="0" applyFont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Border="1" applyAlignment="1" applyProtection="1">
      <alignment horizontal="left" vertical="center" indent="1"/>
      <protection hidden="1"/>
    </xf>
    <xf numFmtId="0" fontId="0" fillId="0" borderId="17" xfId="0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1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19" fillId="3" borderId="0" xfId="0" applyFont="1" applyFill="1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8" fontId="19" fillId="3" borderId="22" xfId="0" applyNumberFormat="1" applyFont="1" applyFill="1" applyBorder="1" applyAlignment="1" applyProtection="1">
      <alignment horizontal="center"/>
      <protection hidden="1"/>
    </xf>
    <xf numFmtId="8" fontId="19" fillId="3" borderId="2" xfId="0" applyNumberFormat="1" applyFont="1" applyFill="1" applyBorder="1" applyAlignment="1" applyProtection="1">
      <alignment horizontal="center"/>
      <protection hidden="1"/>
    </xf>
    <xf numFmtId="8" fontId="19" fillId="3" borderId="3" xfId="0" applyNumberFormat="1" applyFont="1" applyFill="1" applyBorder="1" applyAlignment="1" applyProtection="1">
      <alignment horizontal="center"/>
      <protection hidden="1"/>
    </xf>
    <xf numFmtId="8" fontId="19" fillId="3" borderId="1" xfId="0" applyNumberFormat="1" applyFont="1" applyFill="1" applyBorder="1" applyAlignment="1" applyProtection="1">
      <alignment horizontal="center"/>
      <protection hidden="1"/>
    </xf>
    <xf numFmtId="8" fontId="20" fillId="3" borderId="1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left"/>
      <protection hidden="1"/>
    </xf>
    <xf numFmtId="0" fontId="5" fillId="0" borderId="6" xfId="0" applyNumberFormat="1" applyFont="1" applyBorder="1" applyAlignment="1" applyProtection="1">
      <alignment horizontal="left" vertical="center" indent="1"/>
      <protection hidden="1"/>
    </xf>
    <xf numFmtId="8" fontId="0" fillId="0" borderId="22" xfId="0" applyNumberFormat="1" applyFont="1" applyFill="1" applyBorder="1" applyAlignment="1" applyProtection="1">
      <alignment horizontal="center"/>
      <protection hidden="1"/>
    </xf>
    <xf numFmtId="8" fontId="0" fillId="0" borderId="2" xfId="0" applyNumberFormat="1" applyFont="1" applyFill="1" applyBorder="1" applyAlignment="1" applyProtection="1">
      <alignment horizontal="center"/>
      <protection hidden="1"/>
    </xf>
    <xf numFmtId="8" fontId="0" fillId="0" borderId="3" xfId="0" applyNumberFormat="1" applyFont="1" applyFill="1" applyBorder="1" applyAlignment="1" applyProtection="1">
      <alignment horizontal="center"/>
      <protection hidden="1"/>
    </xf>
    <xf numFmtId="8" fontId="0" fillId="0" borderId="1" xfId="0" applyNumberFormat="1" applyFont="1" applyFill="1" applyBorder="1" applyAlignment="1" applyProtection="1">
      <alignment horizontal="center"/>
      <protection hidden="1"/>
    </xf>
    <xf numFmtId="8" fontId="5" fillId="0" borderId="1" xfId="0" applyNumberFormat="1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 applyProtection="1">
      <alignment horizontal="left"/>
      <protection hidden="1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0" fontId="19" fillId="3" borderId="0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left" vertical="center" indent="1"/>
      <protection hidden="1"/>
    </xf>
    <xf numFmtId="0" fontId="19" fillId="3" borderId="0" xfId="0" applyFont="1" applyFill="1" applyBorder="1" applyAlignment="1" applyProtection="1">
      <alignment horizontal="left" indent="1"/>
      <protection hidden="1"/>
    </xf>
    <xf numFmtId="0" fontId="20" fillId="3" borderId="0" xfId="0" applyFont="1" applyFill="1" applyBorder="1" applyAlignment="1" applyProtection="1">
      <alignment horizontal="left" indent="1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left" vertical="center"/>
      <protection hidden="1"/>
    </xf>
    <xf numFmtId="0" fontId="21" fillId="3" borderId="0" xfId="0" applyFont="1" applyFill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20" fillId="4" borderId="0" xfId="0" applyFont="1" applyFill="1" applyBorder="1" applyAlignment="1" applyProtection="1">
      <alignment horizontal="left" indent="1"/>
      <protection hidden="1"/>
    </xf>
    <xf numFmtId="0" fontId="19" fillId="4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23" fillId="3" borderId="0" xfId="0" applyFont="1" applyFill="1" applyBorder="1" applyAlignment="1" applyProtection="1">
      <alignment horizontal="left" vertical="center" indent="1"/>
      <protection hidden="1"/>
    </xf>
    <xf numFmtId="49" fontId="5" fillId="0" borderId="1" xfId="0" applyNumberFormat="1" applyFont="1" applyFill="1" applyBorder="1" applyAlignment="1" applyProtection="1">
      <alignment horizontal="left" vertical="center" indent="1"/>
      <protection locked="0"/>
    </xf>
    <xf numFmtId="0" fontId="13" fillId="3" borderId="0" xfId="0" applyFont="1" applyFill="1" applyBorder="1" applyAlignment="1" applyProtection="1">
      <alignment horizontal="left" vertical="center" indent="1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25" fillId="6" borderId="1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left"/>
      <protection hidden="1"/>
    </xf>
    <xf numFmtId="0" fontId="27" fillId="3" borderId="0" xfId="0" applyFont="1" applyFill="1" applyBorder="1" applyAlignment="1" applyProtection="1">
      <alignment horizontal="left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0" fillId="3" borderId="0" xfId="0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left" vertical="center" indent="1"/>
      <protection hidden="1"/>
    </xf>
    <xf numFmtId="0" fontId="29" fillId="3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9" fillId="3" borderId="0" xfId="0" applyFont="1" applyFill="1" applyBorder="1" applyAlignment="1" applyProtection="1">
      <alignment horizontal="left" vertical="center" indent="1"/>
      <protection hidden="1"/>
    </xf>
    <xf numFmtId="0" fontId="19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left" indent="1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16" fillId="0" borderId="7" xfId="0" applyFont="1" applyBorder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49" fontId="16" fillId="0" borderId="5" xfId="0" applyNumberFormat="1" applyFont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49" fontId="5" fillId="3" borderId="0" xfId="0" applyNumberFormat="1" applyFont="1" applyFill="1" applyBorder="1" applyAlignment="1" applyProtection="1">
      <alignment horizontal="right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14" fillId="5" borderId="0" xfId="0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Border="1" applyAlignment="1" applyProtection="1">
      <alignment horizontal="left"/>
      <protection hidden="1"/>
    </xf>
    <xf numFmtId="0" fontId="30" fillId="0" borderId="6" xfId="20" applyFont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/>
      <protection hidden="1"/>
    </xf>
    <xf numFmtId="0" fontId="0" fillId="2" borderId="25" xfId="0" applyFill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2" borderId="22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" borderId="0" xfId="0" applyFont="1" applyFill="1" applyBorder="1" applyAlignment="1" applyProtection="1">
      <alignment horizontal="center" vertical="center" shrinkToFit="1"/>
      <protection hidden="1"/>
    </xf>
    <xf numFmtId="0" fontId="32" fillId="3" borderId="0" xfId="0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Border="1" applyAlignment="1" applyProtection="1">
      <alignment horizontal="left" indent="1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33" fillId="3" borderId="0" xfId="0" applyFont="1" applyFill="1" applyBorder="1" applyAlignment="1" applyProtection="1">
      <alignment horizontal="left" vertical="center"/>
      <protection hidden="1"/>
    </xf>
    <xf numFmtId="0" fontId="0" fillId="2" borderId="27" xfId="0" applyFill="1" applyBorder="1" applyAlignment="1" applyProtection="1">
      <alignment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0" fillId="2" borderId="28" xfId="0" applyFill="1" applyBorder="1" applyAlignment="1" applyProtection="1">
      <alignment/>
      <protection hidden="1"/>
    </xf>
    <xf numFmtId="0" fontId="0" fillId="3" borderId="29" xfId="0" applyFill="1" applyBorder="1" applyAlignment="1" applyProtection="1">
      <alignment/>
      <protection hidden="1"/>
    </xf>
    <xf numFmtId="0" fontId="0" fillId="3" borderId="30" xfId="0" applyFill="1" applyBorder="1" applyAlignment="1" applyProtection="1">
      <alignment/>
      <protection hidden="1"/>
    </xf>
    <xf numFmtId="0" fontId="0" fillId="3" borderId="31" xfId="0" applyFill="1" applyBorder="1" applyAlignment="1" applyProtection="1">
      <alignment/>
      <protection hidden="1"/>
    </xf>
    <xf numFmtId="0" fontId="0" fillId="3" borderId="32" xfId="0" applyFill="1" applyBorder="1" applyAlignment="1" applyProtection="1">
      <alignment horizontal="right"/>
      <protection hidden="1"/>
    </xf>
    <xf numFmtId="0" fontId="0" fillId="3" borderId="32" xfId="0" applyFill="1" applyBorder="1" applyAlignment="1" applyProtection="1">
      <alignment/>
      <protection hidden="1"/>
    </xf>
    <xf numFmtId="0" fontId="0" fillId="3" borderId="33" xfId="0" applyFill="1" applyBorder="1" applyAlignment="1" applyProtection="1">
      <alignment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34" fillId="0" borderId="7" xfId="0" applyFont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right"/>
      <protection hidden="1"/>
    </xf>
    <xf numFmtId="0" fontId="0" fillId="0" borderId="6" xfId="0" applyFont="1" applyFill="1" applyBorder="1" applyAlignment="1" applyProtection="1">
      <alignment/>
      <protection hidden="1"/>
    </xf>
    <xf numFmtId="0" fontId="16" fillId="0" borderId="6" xfId="0" applyFont="1" applyFill="1" applyBorder="1" applyAlignment="1" applyProtection="1">
      <alignment/>
      <protection hidden="1"/>
    </xf>
    <xf numFmtId="0" fontId="5" fillId="0" borderId="6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36" xfId="0" applyFont="1" applyFill="1" applyBorder="1" applyAlignment="1" applyProtection="1">
      <alignment horizontal="left"/>
      <protection hidden="1"/>
    </xf>
    <xf numFmtId="0" fontId="0" fillId="0" borderId="6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5" fillId="0" borderId="6" xfId="0" applyFont="1" applyFill="1" applyBorder="1" applyAlignment="1" applyProtection="1">
      <alignment horizontal="left"/>
      <protection hidden="1"/>
    </xf>
    <xf numFmtId="0" fontId="23" fillId="3" borderId="0" xfId="20" applyFont="1" applyFill="1" applyAlignment="1" applyProtection="1">
      <alignment horizontal="left" vertical="center" indent="1"/>
      <protection hidden="1"/>
    </xf>
    <xf numFmtId="172" fontId="28" fillId="3" borderId="0" xfId="0" applyNumberFormat="1" applyFont="1" applyFill="1" applyBorder="1" applyAlignment="1" applyProtection="1">
      <alignment horizontal="left" vertical="center"/>
      <protection hidden="1"/>
    </xf>
    <xf numFmtId="0" fontId="1" fillId="0" borderId="37" xfId="0" applyFont="1" applyBorder="1" applyAlignment="1" applyProtection="1">
      <alignment horizontal="left" vertic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34" xfId="0" applyFont="1" applyBorder="1" applyAlignment="1" applyProtection="1">
      <alignment/>
      <protection hidden="1"/>
    </xf>
    <xf numFmtId="0" fontId="1" fillId="0" borderId="41" xfId="0" applyFont="1" applyBorder="1" applyAlignment="1" applyProtection="1">
      <alignment horizontal="right" vertical="center"/>
      <protection hidden="1"/>
    </xf>
    <xf numFmtId="0" fontId="1" fillId="0" borderId="41" xfId="0" applyFont="1" applyBorder="1" applyAlignment="1" applyProtection="1">
      <alignment horizontal="left" vertical="center"/>
      <protection hidden="1"/>
    </xf>
    <xf numFmtId="0" fontId="5" fillId="5" borderId="1" xfId="0" applyFont="1" applyFill="1" applyBorder="1" applyAlignment="1" applyProtection="1">
      <alignment horizontal="left" vertical="center" indent="1"/>
      <protection hidden="1"/>
    </xf>
    <xf numFmtId="10" fontId="5" fillId="6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right" vertical="center"/>
      <protection hidden="1"/>
    </xf>
    <xf numFmtId="0" fontId="13" fillId="3" borderId="0" xfId="0" applyFont="1" applyFill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 indent="1"/>
      <protection locked="0"/>
    </xf>
    <xf numFmtId="0" fontId="0" fillId="0" borderId="43" xfId="0" applyBorder="1" applyAlignment="1" applyProtection="1">
      <alignment horizontal="left" indent="1"/>
      <protection locked="0"/>
    </xf>
    <xf numFmtId="0" fontId="24" fillId="3" borderId="0" xfId="20" applyFont="1" applyFill="1" applyBorder="1" applyAlignment="1" applyProtection="1">
      <alignment horizontal="left" vertical="center" indent="1"/>
      <protection hidden="1"/>
    </xf>
    <xf numFmtId="0" fontId="18" fillId="3" borderId="0" xfId="20" applyFont="1" applyFill="1" applyBorder="1" applyAlignment="1" applyProtection="1">
      <alignment horizontal="center"/>
      <protection hidden="1"/>
    </xf>
    <xf numFmtId="0" fontId="23" fillId="3" borderId="0" xfId="20" applyFont="1" applyFill="1" applyAlignment="1" applyProtection="1">
      <alignment horizontal="left" vertical="center" indent="1"/>
      <protection hidden="1"/>
    </xf>
    <xf numFmtId="0" fontId="23" fillId="3" borderId="0" xfId="20" applyFont="1" applyFill="1" applyBorder="1" applyAlignment="1" applyProtection="1">
      <alignment horizontal="left" vertical="center" indent="1"/>
      <protection hidden="1"/>
    </xf>
    <xf numFmtId="172" fontId="28" fillId="3" borderId="0" xfId="0" applyNumberFormat="1" applyFont="1" applyFill="1" applyBorder="1" applyAlignment="1" applyProtection="1">
      <alignment horizontal="left" vertical="center"/>
      <protection hidden="1"/>
    </xf>
    <xf numFmtId="0" fontId="28" fillId="3" borderId="0" xfId="0" applyFont="1" applyFill="1" applyBorder="1" applyAlignment="1" applyProtection="1">
      <alignment horizontal="left"/>
      <protection hidden="1"/>
    </xf>
    <xf numFmtId="0" fontId="31" fillId="4" borderId="0" xfId="0" applyFont="1" applyFill="1" applyBorder="1" applyAlignment="1" applyProtection="1">
      <alignment horizontal="center" vertical="center" shrinkToFit="1"/>
      <protection hidden="1"/>
    </xf>
    <xf numFmtId="0" fontId="36" fillId="3" borderId="0" xfId="0" applyFont="1" applyFill="1" applyBorder="1" applyAlignment="1" applyProtection="1">
      <alignment horizontal="center" vertical="center" shrinkToFit="1"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2" fillId="3" borderId="0" xfId="0" applyFont="1" applyFill="1" applyBorder="1" applyAlignment="1" applyProtection="1">
      <alignment horizontal="center"/>
      <protection hidden="1"/>
    </xf>
    <xf numFmtId="171" fontId="5" fillId="0" borderId="0" xfId="0" applyNumberFormat="1" applyFont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/>
      <protection hidden="1"/>
    </xf>
    <xf numFmtId="0" fontId="1" fillId="0" borderId="44" xfId="0" applyFont="1" applyFill="1" applyBorder="1" applyAlignment="1" applyProtection="1">
      <alignment horizontal="left"/>
      <protection hidden="1"/>
    </xf>
    <xf numFmtId="0" fontId="1" fillId="0" borderId="5" xfId="0" applyFont="1" applyFill="1" applyBorder="1" applyAlignment="1" applyProtection="1">
      <alignment horizontal="left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/>
      <protection hidden="1"/>
    </xf>
    <xf numFmtId="0" fontId="0" fillId="0" borderId="45" xfId="0" applyBorder="1" applyAlignment="1" applyProtection="1">
      <alignment horizontal="left" indent="1"/>
      <protection locked="0"/>
    </xf>
    <xf numFmtId="0" fontId="0" fillId="0" borderId="46" xfId="0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0" borderId="47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7" fillId="0" borderId="7" xfId="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5" fillId="0" borderId="48" xfId="0" applyFont="1" applyBorder="1" applyAlignment="1" applyProtection="1">
      <alignment horizontal="left" vertical="center" indent="1"/>
      <protection locked="0"/>
    </xf>
    <xf numFmtId="0" fontId="0" fillId="0" borderId="48" xfId="0" applyBorder="1" applyAlignment="1" applyProtection="1">
      <alignment horizontal="left" indent="1"/>
      <protection locked="0"/>
    </xf>
    <xf numFmtId="0" fontId="0" fillId="0" borderId="49" xfId="0" applyBorder="1" applyAlignment="1" applyProtection="1">
      <alignment horizontal="left" indent="1"/>
      <protection locked="0"/>
    </xf>
    <xf numFmtId="0" fontId="1" fillId="0" borderId="50" xfId="0" applyFont="1" applyBorder="1" applyAlignment="1" applyProtection="1">
      <alignment horizontal="left" vertical="center"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1" fillId="0" borderId="52" xfId="0" applyFont="1" applyBorder="1" applyAlignment="1" applyProtection="1">
      <alignment horizontal="left" vertical="center"/>
      <protection hidden="1"/>
    </xf>
    <xf numFmtId="0" fontId="1" fillId="0" borderId="53" xfId="0" applyFont="1" applyBorder="1" applyAlignment="1" applyProtection="1">
      <alignment horizontal="left" vertical="center"/>
      <protection hidden="1"/>
    </xf>
    <xf numFmtId="0" fontId="0" fillId="0" borderId="35" xfId="0" applyBorder="1" applyAlignment="1" applyProtection="1">
      <alignment horizontal="left" indent="1"/>
      <protection locked="0"/>
    </xf>
    <xf numFmtId="0" fontId="0" fillId="0" borderId="16" xfId="0" applyBorder="1" applyAlignment="1" applyProtection="1">
      <alignment horizontal="left" indent="1"/>
      <protection locked="0"/>
    </xf>
    <xf numFmtId="0" fontId="0" fillId="0" borderId="54" xfId="0" applyBorder="1" applyAlignment="1" applyProtection="1">
      <alignment horizontal="left" indent="1"/>
      <protection locked="0"/>
    </xf>
    <xf numFmtId="0" fontId="7" fillId="0" borderId="6" xfId="0" applyFont="1" applyFill="1" applyBorder="1" applyAlignment="1" applyProtection="1">
      <alignment horizontal="center"/>
      <protection hidden="1"/>
    </xf>
    <xf numFmtId="0" fontId="7" fillId="0" borderId="44" xfId="0" applyFont="1" applyFill="1" applyBorder="1" applyAlignment="1" applyProtection="1">
      <alignment horizontal="left"/>
      <protection hidden="1"/>
    </xf>
    <xf numFmtId="0" fontId="1" fillId="0" borderId="7" xfId="0" applyFont="1" applyBorder="1" applyAlignment="1" applyProtection="1">
      <alignment horizontal="right"/>
      <protection hidden="1"/>
    </xf>
    <xf numFmtId="0" fontId="1" fillId="0" borderId="5" xfId="0" applyFont="1" applyBorder="1" applyAlignment="1" applyProtection="1">
      <alignment horizontal="right"/>
      <protection hidden="1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3" fillId="0" borderId="37" xfId="0" applyFont="1" applyBorder="1" applyAlignment="1" applyProtection="1">
      <alignment horizontal="left" vertical="center"/>
      <protection hidden="1"/>
    </xf>
    <xf numFmtId="0" fontId="3" fillId="0" borderId="55" xfId="0" applyFont="1" applyBorder="1" applyAlignment="1" applyProtection="1">
      <alignment horizontal="left" vertical="center"/>
      <protection hidden="1"/>
    </xf>
    <xf numFmtId="0" fontId="3" fillId="0" borderId="56" xfId="0" applyFont="1" applyBorder="1" applyAlignment="1" applyProtection="1">
      <alignment horizontal="left" vertical="center"/>
      <protection hidden="1"/>
    </xf>
    <xf numFmtId="0" fontId="1" fillId="0" borderId="37" xfId="0" applyFont="1" applyBorder="1" applyAlignment="1" applyProtection="1">
      <alignment horizontal="left" vertical="center"/>
      <protection hidden="1"/>
    </xf>
    <xf numFmtId="0" fontId="1" fillId="0" borderId="55" xfId="0" applyFont="1" applyBorder="1" applyAlignment="1" applyProtection="1">
      <alignment horizontal="left" vertical="center"/>
      <protection hidden="1"/>
    </xf>
    <xf numFmtId="0" fontId="1" fillId="0" borderId="56" xfId="0" applyFont="1" applyBorder="1" applyAlignment="1" applyProtection="1">
      <alignment horizontal="left" vertical="center"/>
      <protection hidden="1"/>
    </xf>
    <xf numFmtId="0" fontId="1" fillId="0" borderId="41" xfId="0" applyFont="1" applyBorder="1" applyAlignment="1" applyProtection="1">
      <alignment horizontal="left" vertical="center"/>
      <protection hidden="1"/>
    </xf>
    <xf numFmtId="0" fontId="1" fillId="0" borderId="57" xfId="0" applyFont="1" applyBorder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  <xf numFmtId="0" fontId="5" fillId="0" borderId="19" xfId="0" applyFont="1" applyBorder="1" applyAlignment="1" applyProtection="1">
      <alignment horizontal="left" vertical="center" indent="1"/>
      <protection locked="0"/>
    </xf>
    <xf numFmtId="0" fontId="5" fillId="0" borderId="58" xfId="0" applyFont="1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indent="1"/>
      <protection locked="0"/>
    </xf>
    <xf numFmtId="0" fontId="0" fillId="0" borderId="59" xfId="0" applyBorder="1" applyAlignment="1" applyProtection="1">
      <alignment horizontal="left" indent="1"/>
      <protection locked="0"/>
    </xf>
    <xf numFmtId="0" fontId="35" fillId="0" borderId="26" xfId="0" applyFont="1" applyBorder="1" applyAlignment="1" applyProtection="1">
      <alignment horizontal="center" vertical="center" shrinkToFit="1"/>
      <protection hidden="1"/>
    </xf>
    <xf numFmtId="0" fontId="35" fillId="0" borderId="60" xfId="0" applyFont="1" applyBorder="1" applyAlignment="1" applyProtection="1">
      <alignment horizontal="center" vertical="center" shrinkToFit="1"/>
      <protection hidden="1"/>
    </xf>
    <xf numFmtId="0" fontId="35" fillId="0" borderId="34" xfId="0" applyFont="1" applyBorder="1" applyAlignment="1" applyProtection="1">
      <alignment horizontal="center" vertical="center" shrinkToFit="1"/>
      <protection hidden="1"/>
    </xf>
    <xf numFmtId="0" fontId="35" fillId="0" borderId="61" xfId="0" applyFont="1" applyBorder="1" applyAlignment="1" applyProtection="1">
      <alignment horizontal="center" vertical="center" shrinkToFit="1"/>
      <protection hidden="1"/>
    </xf>
    <xf numFmtId="0" fontId="35" fillId="0" borderId="0" xfId="0" applyFont="1" applyBorder="1" applyAlignment="1" applyProtection="1">
      <alignment horizontal="center" vertical="center" shrinkToFit="1"/>
      <protection hidden="1"/>
    </xf>
    <xf numFmtId="0" fontId="35" fillId="0" borderId="35" xfId="0" applyFont="1" applyBorder="1" applyAlignment="1" applyProtection="1">
      <alignment horizontal="center" vertical="center" shrinkToFit="1"/>
      <protection hidden="1"/>
    </xf>
    <xf numFmtId="0" fontId="35" fillId="0" borderId="15" xfId="0" applyFont="1" applyBorder="1" applyAlignment="1" applyProtection="1">
      <alignment horizontal="center" vertical="center" shrinkToFit="1"/>
      <protection hidden="1"/>
    </xf>
    <xf numFmtId="0" fontId="35" fillId="0" borderId="62" xfId="0" applyFont="1" applyBorder="1" applyAlignment="1" applyProtection="1">
      <alignment horizontal="center" vertical="center" shrinkToFit="1"/>
      <protection hidden="1"/>
    </xf>
    <xf numFmtId="0" fontId="35" fillId="0" borderId="36" xfId="0" applyFont="1" applyBorder="1" applyAlignment="1" applyProtection="1">
      <alignment horizontal="center" vertical="center" shrinkToFit="1"/>
      <protection hidden="1"/>
    </xf>
    <xf numFmtId="0" fontId="1" fillId="0" borderId="44" xfId="0" applyFont="1" applyBorder="1" applyAlignment="1" applyProtection="1">
      <alignment horizontal="right"/>
      <protection hidden="1"/>
    </xf>
    <xf numFmtId="0" fontId="0" fillId="0" borderId="63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9" fillId="0" borderId="64" xfId="0" applyFont="1" applyBorder="1" applyAlignment="1" applyProtection="1">
      <alignment horizontal="left" vertical="center" shrinkToFit="1"/>
      <protection hidden="1"/>
    </xf>
    <xf numFmtId="0" fontId="9" fillId="0" borderId="65" xfId="0" applyFont="1" applyBorder="1" applyAlignment="1" applyProtection="1">
      <alignment horizontal="left" vertical="center" shrinkToFit="1"/>
      <protection hidden="1"/>
    </xf>
    <xf numFmtId="0" fontId="9" fillId="0" borderId="66" xfId="0" applyFont="1" applyBorder="1" applyAlignment="1" applyProtection="1">
      <alignment horizontal="left" vertical="center" shrinkToFit="1"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44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left" vertical="center" indent="1"/>
      <protection hidden="1"/>
    </xf>
    <xf numFmtId="0" fontId="0" fillId="0" borderId="4" xfId="0" applyBorder="1" applyAlignment="1" applyProtection="1">
      <alignment horizontal="left" indent="1"/>
      <protection hidden="1"/>
    </xf>
    <xf numFmtId="0" fontId="5" fillId="0" borderId="17" xfId="0" applyFont="1" applyBorder="1" applyAlignment="1" applyProtection="1">
      <alignment horizontal="left" vertical="center" indent="1"/>
      <protection hidden="1"/>
    </xf>
    <xf numFmtId="0" fontId="5" fillId="0" borderId="48" xfId="0" applyFont="1" applyBorder="1" applyAlignment="1" applyProtection="1">
      <alignment horizontal="left" vertical="center" indent="1"/>
      <protection hidden="1"/>
    </xf>
    <xf numFmtId="0" fontId="0" fillId="0" borderId="48" xfId="0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0" fillId="0" borderId="2" xfId="0" applyBorder="1" applyAlignment="1" applyProtection="1">
      <alignment horizontal="left" indent="1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7" fillId="0" borderId="5" xfId="0" applyFont="1" applyFill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44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left" vertical="center" indent="1"/>
      <protection hidden="1"/>
    </xf>
    <xf numFmtId="0" fontId="5" fillId="0" borderId="58" xfId="0" applyFont="1" applyBorder="1" applyAlignment="1" applyProtection="1">
      <alignment horizontal="left" vertical="center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18" xfId="0" applyFont="1" applyBorder="1" applyAlignment="1" applyProtection="1">
      <alignment horizontal="left" vertical="center" indent="1"/>
      <protection hidden="1"/>
    </xf>
    <xf numFmtId="0" fontId="5" fillId="0" borderId="16" xfId="0" applyFont="1" applyBorder="1" applyAlignment="1" applyProtection="1">
      <alignment horizontal="left" vertical="center" indent="1"/>
      <protection hidden="1"/>
    </xf>
    <xf numFmtId="0" fontId="0" fillId="0" borderId="16" xfId="0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indent="1"/>
      <protection hidden="1"/>
    </xf>
    <xf numFmtId="171" fontId="5" fillId="0" borderId="0" xfId="0" applyNumberFormat="1" applyFont="1" applyBorder="1" applyAlignment="1" applyProtection="1">
      <alignment horizontal="left" vertical="center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0" fillId="0" borderId="22" xfId="0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locked="0"/>
    </xf>
    <xf numFmtId="0" fontId="0" fillId="0" borderId="70" xfId="0" applyBorder="1" applyAlignment="1" applyProtection="1">
      <alignment horizontal="left" indent="1"/>
      <protection locked="0"/>
    </xf>
    <xf numFmtId="0" fontId="0" fillId="0" borderId="68" xfId="0" applyBorder="1" applyAlignment="1" applyProtection="1">
      <alignment horizontal="left" indent="1"/>
      <protection locked="0"/>
    </xf>
    <xf numFmtId="0" fontId="0" fillId="0" borderId="71" xfId="0" applyBorder="1" applyAlignment="1" applyProtection="1">
      <alignment horizontal="left" indent="1"/>
      <protection locked="0"/>
    </xf>
    <xf numFmtId="0" fontId="4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5" fillId="3" borderId="72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13" fillId="3" borderId="0" xfId="0" applyFont="1" applyFill="1" applyBorder="1" applyAlignment="1" applyProtection="1">
      <alignment horizontal="left"/>
      <protection hidden="1"/>
    </xf>
    <xf numFmtId="0" fontId="14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 horizontal="left" vertical="center" indent="1"/>
      <protection locked="0"/>
    </xf>
    <xf numFmtId="0" fontId="5" fillId="0" borderId="73" xfId="0" applyFont="1" applyFill="1" applyBorder="1" applyAlignment="1" applyProtection="1">
      <alignment horizontal="left" vertical="center" indent="1"/>
      <protection locked="0"/>
    </xf>
    <xf numFmtId="0" fontId="5" fillId="0" borderId="25" xfId="0" applyFont="1" applyFill="1" applyBorder="1" applyAlignment="1" applyProtection="1">
      <alignment horizontal="left" vertical="center" indent="1"/>
      <protection locked="0"/>
    </xf>
    <xf numFmtId="0" fontId="5" fillId="3" borderId="0" xfId="0" applyFont="1" applyFill="1" applyBorder="1" applyAlignment="1" applyProtection="1">
      <alignment horizontal="left" vertical="center"/>
      <protection hidden="1"/>
    </xf>
    <xf numFmtId="49" fontId="15" fillId="0" borderId="24" xfId="20" applyNumberFormat="1" applyFont="1" applyFill="1" applyBorder="1" applyAlignment="1" applyProtection="1">
      <alignment horizontal="left" vertical="center" indent="1"/>
      <protection locked="0"/>
    </xf>
    <xf numFmtId="49" fontId="5" fillId="0" borderId="73" xfId="0" applyNumberFormat="1" applyFont="1" applyFill="1" applyBorder="1" applyAlignment="1" applyProtection="1">
      <alignment horizontal="left" vertical="center" indent="1"/>
      <protection locked="0"/>
    </xf>
    <xf numFmtId="49" fontId="5" fillId="0" borderId="25" xfId="0" applyNumberFormat="1" applyFont="1" applyFill="1" applyBorder="1" applyAlignment="1" applyProtection="1">
      <alignment horizontal="left" vertical="center" indent="1"/>
      <protection locked="0"/>
    </xf>
    <xf numFmtId="0" fontId="0" fillId="3" borderId="7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horizontal="left" vertical="center"/>
      <protection hidden="1"/>
    </xf>
    <xf numFmtId="0" fontId="15" fillId="0" borderId="24" xfId="20" applyBorder="1" applyAlignment="1" applyProtection="1">
      <alignment horizontal="left" vertical="center" indent="1"/>
      <protection locked="0"/>
    </xf>
    <xf numFmtId="0" fontId="5" fillId="0" borderId="25" xfId="0" applyFont="1" applyBorder="1" applyAlignment="1" applyProtection="1">
      <alignment horizontal="left" vertical="center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2">
    <dxf>
      <font>
        <b/>
        <i val="0"/>
        <color rgb="FF800000"/>
      </font>
      <border/>
    </dxf>
    <dxf>
      <font>
        <b/>
        <i val="0"/>
        <color rgb="FF008000"/>
      </font>
      <border/>
    </dxf>
    <dxf>
      <font>
        <b/>
        <i val="0"/>
        <color rgb="FF000000"/>
      </font>
      <border/>
    </dxf>
    <dxf>
      <font>
        <b/>
        <i val="0"/>
        <color rgb="FF800000"/>
      </font>
      <border>
        <left style="thin">
          <color rgb="FF8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008000"/>
      </font>
      <border>
        <left style="thin">
          <color rgb="FF008000"/>
        </left>
        <right>
          <color rgb="FF000000"/>
        </right>
        <top/>
        <bottom style="thin">
          <color rgb="FFFFFFFF"/>
        </bottom>
      </border>
    </dxf>
    <dxf>
      <font>
        <b/>
        <i val="0"/>
        <color rgb="FF000000"/>
      </font>
      <border>
        <left style="thin"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8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color rgb="FF008000"/>
      </font>
      <border>
        <left style="thin">
          <color rgb="FF339966"/>
        </left>
        <right>
          <color rgb="FF000000"/>
        </right>
        <top style="thin"/>
        <bottom style="thin">
          <color rgb="FFFFFFFF"/>
        </bottom>
      </border>
    </dxf>
    <dxf>
      <font>
        <b/>
        <i val="0"/>
        <color rgb="FF000000"/>
      </font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color rgb="FF008000"/>
      </font>
      <border>
        <left style="thin">
          <color rgb="FF008000"/>
        </left>
        <right>
          <color rgb="FF000000"/>
        </right>
        <top style="thin"/>
        <bottom style="thin">
          <color rgb="FFFFFFFF"/>
        </bottom>
      </border>
    </dxf>
    <dxf>
      <font>
        <b/>
        <i val="0"/>
        <color rgb="FF800000"/>
      </font>
      <border>
        <left style="thin">
          <color rgb="FF8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  <color rgb="FF008000"/>
      </font>
      <border>
        <left style="thin">
          <color rgb="FF008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  <color rgb="FF000000"/>
      </font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  <color rgb="FF800000"/>
      </font>
      <border>
        <left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/>
        <i val="0"/>
        <color rgb="FF008000"/>
      </font>
      <border>
        <left>
          <color rgb="FF000000"/>
        </left>
        <right style="thin">
          <color rgb="FFFFFFFF"/>
        </right>
        <top/>
        <bottom style="thin">
          <color rgb="FFFFFFFF"/>
        </bottom>
      </border>
    </dxf>
    <dxf>
      <font>
        <b/>
        <i val="0"/>
        <color rgb="FF000000"/>
      </font>
      <border>
        <left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/>
        <i val="0"/>
        <color rgb="FF800000"/>
      </font>
      <border>
        <left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  <color rgb="FF008000"/>
      </font>
      <border>
        <left>
          <color rgb="FF000000"/>
        </left>
        <right style="thin">
          <color rgb="FFFFFFFF"/>
        </right>
        <top style="thin">
          <color rgb="FF000000"/>
        </top>
        <bottom>
          <color rgb="FF000000"/>
        </bottom>
      </border>
    </dxf>
    <dxf>
      <font>
        <b/>
        <i val="0"/>
        <color rgb="FF000000"/>
      </font>
      <border>
        <left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font>
        <b/>
        <i/>
        <color rgb="FF800000"/>
      </font>
      <border/>
    </dxf>
    <dxf>
      <font>
        <b/>
        <i/>
        <color rgb="FF008000"/>
      </font>
      <border/>
    </dxf>
    <dxf>
      <font>
        <b/>
        <i/>
        <color rgb="FF000000"/>
      </font>
      <border/>
    </dxf>
    <dxf>
      <font>
        <b/>
        <i val="0"/>
        <color rgb="FF800000"/>
      </font>
      <border>
        <left style="thin">
          <color rgb="FF800000"/>
        </left>
        <right>
          <color rgb="FF000000"/>
        </right>
        <top style="thin"/>
        <bottom style="thin">
          <color rgb="FFFFFFFF"/>
        </bottom>
      </border>
    </dxf>
    <dxf>
      <font>
        <b/>
        <i val="0"/>
        <color rgb="FF000000"/>
      </font>
      <border>
        <left style="thin">
          <color rgb="FF000000"/>
        </left>
        <right>
          <color rgb="FF000000"/>
        </right>
        <top style="thin"/>
        <bottom style="thin">
          <color rgb="FFFFFFFF"/>
        </bottom>
      </border>
    </dxf>
    <dxf>
      <font>
        <b/>
        <i val="0"/>
        <color rgb="FF800000"/>
      </font>
      <border>
        <left style="thin">
          <color rgb="FFFFFFFF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color rgb="FF008000"/>
      </font>
      <border>
        <left style="thin">
          <color rgb="FFFFFFFF"/>
        </left>
        <right>
          <color rgb="FF000000"/>
        </right>
        <top style="thin"/>
        <bottom style="thin">
          <color rgb="FFFFFFFF"/>
        </bottom>
      </border>
    </dxf>
    <dxf>
      <font>
        <b/>
        <i val="0"/>
        <color rgb="FF000000"/>
      </font>
      <border>
        <left style="thin">
          <color rgb="FFFFFFFF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FFFFFF"/>
        </left>
        <right>
          <color rgb="FF000000"/>
        </right>
        <top style="thin"/>
        <bottom style="thin">
          <color rgb="FFFFFFFF"/>
        </bottom>
      </border>
    </dxf>
    <dxf>
      <font>
        <b/>
        <i val="0"/>
        <color rgb="FF000000"/>
      </font>
      <border>
        <left style="thin">
          <color rgb="FFFFFFFF"/>
        </left>
        <right>
          <color rgb="FF000000"/>
        </right>
        <top style="thin"/>
        <bottom style="thin">
          <color rgb="FFFFFFFF"/>
        </bottom>
      </border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rgb="FFFF808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i val="0"/>
        <color rgb="FFC0C0C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Index!A1" /><Relationship Id="rId3" Type="http://schemas.openxmlformats.org/officeDocument/2006/relationships/hyperlink" Target="#Index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103</xdr:row>
      <xdr:rowOff>95250</xdr:rowOff>
    </xdr:from>
    <xdr:to>
      <xdr:col>7</xdr:col>
      <xdr:colOff>561975</xdr:colOff>
      <xdr:row>104</xdr:row>
      <xdr:rowOff>123825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5763875"/>
          <a:ext cx="962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showGridLines="0" showRowColHeaders="0" showZeros="0" tabSelected="1" workbookViewId="0" topLeftCell="A1">
      <selection activeCell="A1" sqref="A1"/>
    </sheetView>
  </sheetViews>
  <sheetFormatPr defaultColWidth="9.140625" defaultRowHeight="12.75"/>
  <cols>
    <col min="1" max="2" width="1.421875" style="98" customWidth="1"/>
    <col min="3" max="8" width="13.421875" style="98" customWidth="1"/>
    <col min="9" max="10" width="1.421875" style="98" customWidth="1"/>
    <col min="11" max="16384" width="9.140625" style="98" customWidth="1"/>
  </cols>
  <sheetData>
    <row r="1" ht="7.5" customHeight="1"/>
    <row r="2" spans="2:9" ht="7.5" customHeight="1">
      <c r="B2" s="100">
        <f>Settup!M17</f>
        <v>0</v>
      </c>
      <c r="C2" s="100"/>
      <c r="D2" s="100"/>
      <c r="E2" s="100"/>
      <c r="F2" s="100"/>
      <c r="G2" s="100"/>
      <c r="H2" s="100"/>
      <c r="I2" s="100"/>
    </row>
    <row r="3" spans="2:9" ht="12.75">
      <c r="B3" s="100"/>
      <c r="C3" s="101"/>
      <c r="D3" s="101"/>
      <c r="E3" s="101"/>
      <c r="F3" s="101"/>
      <c r="G3" s="101"/>
      <c r="H3" s="101"/>
      <c r="I3" s="100"/>
    </row>
    <row r="4" spans="2:9" ht="34.5" customHeight="1">
      <c r="B4" s="99"/>
      <c r="C4" s="194" t="str">
        <f>IF(OR(Settup!F101=Settup!L102),"A.J.H. Computer Services",Settup!F13)</f>
        <v>A.J.H. Computer Services</v>
      </c>
      <c r="D4" s="194"/>
      <c r="E4" s="194"/>
      <c r="F4" s="194"/>
      <c r="G4" s="194"/>
      <c r="H4" s="194"/>
      <c r="I4" s="100"/>
    </row>
    <row r="5" spans="2:9" ht="19.5" customHeight="1">
      <c r="B5" s="99"/>
      <c r="C5" s="195" t="s">
        <v>47</v>
      </c>
      <c r="D5" s="195"/>
      <c r="E5" s="195"/>
      <c r="F5" s="195"/>
      <c r="G5" s="195"/>
      <c r="H5" s="195"/>
      <c r="I5" s="100"/>
    </row>
    <row r="6" spans="2:9" ht="16.5" customHeight="1">
      <c r="B6" s="100"/>
      <c r="C6" s="196" t="s">
        <v>46</v>
      </c>
      <c r="D6" s="196"/>
      <c r="E6" s="196"/>
      <c r="F6" s="196"/>
      <c r="G6" s="196"/>
      <c r="H6" s="196"/>
      <c r="I6" s="100"/>
    </row>
    <row r="7" spans="2:9" ht="15">
      <c r="B7" s="100"/>
      <c r="C7" s="197" t="s">
        <v>45</v>
      </c>
      <c r="D7" s="197"/>
      <c r="E7" s="197"/>
      <c r="F7" s="197"/>
      <c r="G7" s="197"/>
      <c r="H7" s="197"/>
      <c r="I7" s="100"/>
    </row>
    <row r="8" spans="2:9" ht="7.5" customHeight="1">
      <c r="B8" s="100"/>
      <c r="C8" s="102"/>
      <c r="D8" s="102"/>
      <c r="E8" s="102"/>
      <c r="F8" s="102"/>
      <c r="G8" s="102"/>
      <c r="H8" s="102"/>
      <c r="I8" s="100"/>
    </row>
    <row r="9" spans="2:9" ht="4.5" customHeight="1">
      <c r="B9" s="100"/>
      <c r="C9" s="102"/>
      <c r="D9" s="193"/>
      <c r="E9" s="193"/>
      <c r="F9" s="193"/>
      <c r="G9" s="193"/>
      <c r="H9" s="102"/>
      <c r="I9" s="100"/>
    </row>
    <row r="10" spans="2:9" ht="11.25" customHeight="1">
      <c r="B10" s="100"/>
      <c r="C10" s="102"/>
      <c r="D10" s="142"/>
      <c r="E10" s="142"/>
      <c r="F10" s="142"/>
      <c r="G10" s="142"/>
      <c r="H10" s="102"/>
      <c r="I10" s="100"/>
    </row>
    <row r="11" spans="2:9" ht="18">
      <c r="B11" s="100"/>
      <c r="C11" s="102"/>
      <c r="D11" s="189" t="s">
        <v>7</v>
      </c>
      <c r="E11" s="189"/>
      <c r="F11" s="143">
        <f>IF(OR(Settup!F101=Settup!L102),"","Today is")</f>
      </c>
      <c r="G11" s="191">
        <f ca="1">IF(OR(Settup!F101=Settup!L102),"",TEXT(TODAY(),"dddd ")&amp;DAY(TODAY())&amp;LOOKUP(DAY(TODAY()),{1,2,3,4,21,22,23,24,31;"st","nd","rd","th","st","nd","rd","th","st"})&amp;TEXT(TODAY()," mmmm yyy"))</f>
      </c>
      <c r="H11" s="191"/>
      <c r="I11" s="100"/>
    </row>
    <row r="12" spans="2:9" ht="11.25" customHeight="1">
      <c r="B12" s="100"/>
      <c r="C12" s="102"/>
      <c r="D12" s="169"/>
      <c r="E12" s="169"/>
      <c r="F12" s="143"/>
      <c r="G12" s="170"/>
      <c r="H12" s="170"/>
      <c r="I12" s="100"/>
    </row>
    <row r="13" spans="2:9" ht="18">
      <c r="B13" s="100"/>
      <c r="C13" s="102"/>
      <c r="D13" s="189" t="s">
        <v>82</v>
      </c>
      <c r="E13" s="189"/>
      <c r="F13" s="143"/>
      <c r="G13" s="170"/>
      <c r="H13" s="170"/>
      <c r="I13" s="100"/>
    </row>
    <row r="14" spans="2:9" ht="11.25" customHeight="1">
      <c r="B14" s="100"/>
      <c r="C14" s="102"/>
      <c r="D14" s="103"/>
      <c r="E14" s="103"/>
      <c r="F14" s="102"/>
      <c r="G14" s="102"/>
      <c r="H14" s="102"/>
      <c r="I14" s="100"/>
    </row>
    <row r="15" spans="2:9" ht="18">
      <c r="B15" s="100"/>
      <c r="C15" s="102"/>
      <c r="D15" s="190" t="s">
        <v>8</v>
      </c>
      <c r="E15" s="190"/>
      <c r="F15" s="102"/>
      <c r="G15" s="102"/>
      <c r="H15" s="102"/>
      <c r="I15" s="100"/>
    </row>
    <row r="16" spans="2:9" ht="11.25" customHeight="1">
      <c r="B16" s="100"/>
      <c r="C16" s="102"/>
      <c r="D16" s="103"/>
      <c r="E16" s="103"/>
      <c r="F16" s="102"/>
      <c r="G16" s="102"/>
      <c r="H16" s="102"/>
      <c r="I16" s="100"/>
    </row>
    <row r="17" spans="2:9" ht="18">
      <c r="B17" s="100"/>
      <c r="C17" s="102"/>
      <c r="D17" s="190" t="s">
        <v>37</v>
      </c>
      <c r="E17" s="190"/>
      <c r="F17" s="102"/>
      <c r="G17" s="102"/>
      <c r="H17" s="102"/>
      <c r="I17" s="100"/>
    </row>
    <row r="18" spans="2:9" ht="11.25" customHeight="1">
      <c r="B18" s="100"/>
      <c r="C18" s="102"/>
      <c r="D18" s="103"/>
      <c r="E18" s="103"/>
      <c r="F18" s="102"/>
      <c r="G18" s="102"/>
      <c r="H18" s="102"/>
      <c r="I18" s="100"/>
    </row>
    <row r="19" spans="2:9" ht="18">
      <c r="B19" s="100"/>
      <c r="C19" s="102"/>
      <c r="D19" s="190" t="s">
        <v>35</v>
      </c>
      <c r="E19" s="190"/>
      <c r="F19" s="102"/>
      <c r="G19" s="102"/>
      <c r="H19" s="102"/>
      <c r="I19" s="100"/>
    </row>
    <row r="20" spans="2:9" ht="11.25" customHeight="1">
      <c r="B20" s="100"/>
      <c r="C20" s="102"/>
      <c r="D20" s="103"/>
      <c r="E20" s="103"/>
      <c r="F20" s="102"/>
      <c r="G20" s="102"/>
      <c r="H20" s="102"/>
      <c r="I20" s="100"/>
    </row>
    <row r="21" spans="2:9" ht="18">
      <c r="B21" s="100"/>
      <c r="C21" s="102"/>
      <c r="D21" s="190" t="s">
        <v>38</v>
      </c>
      <c r="E21" s="190"/>
      <c r="F21" s="102"/>
      <c r="G21" s="102"/>
      <c r="H21" s="102"/>
      <c r="I21" s="100"/>
    </row>
    <row r="22" spans="2:9" ht="11.25" customHeight="1">
      <c r="B22" s="100"/>
      <c r="C22" s="102"/>
      <c r="D22" s="103"/>
      <c r="E22" s="103"/>
      <c r="F22" s="102"/>
      <c r="G22" s="102"/>
      <c r="H22" s="102"/>
      <c r="I22" s="100"/>
    </row>
    <row r="23" spans="2:9" ht="18">
      <c r="B23" s="100"/>
      <c r="C23" s="102"/>
      <c r="D23" s="187" t="str">
        <f>IF(OR(Settup!F101=Settup!L102),"Settup","")</f>
        <v>Settup</v>
      </c>
      <c r="E23" s="187"/>
      <c r="F23" s="192" t="str">
        <f>IF(OR(Settup!F101=Settup!L102),"&lt;&lt; Please Start Here","")</f>
        <v>&lt;&lt; Please Start Here</v>
      </c>
      <c r="G23" s="192"/>
      <c r="H23" s="192"/>
      <c r="I23" s="100"/>
    </row>
    <row r="24" spans="2:9" ht="11.25" customHeight="1">
      <c r="B24" s="100"/>
      <c r="C24" s="102"/>
      <c r="D24" s="102"/>
      <c r="E24" s="102"/>
      <c r="F24" s="102"/>
      <c r="G24" s="102"/>
      <c r="H24" s="102"/>
      <c r="I24" s="100"/>
    </row>
    <row r="25" spans="2:9" ht="15.75">
      <c r="B25" s="100"/>
      <c r="C25" s="188" t="s">
        <v>31</v>
      </c>
      <c r="D25" s="188"/>
      <c r="E25" s="188"/>
      <c r="F25" s="188"/>
      <c r="G25" s="188"/>
      <c r="H25" s="188"/>
      <c r="I25" s="100"/>
    </row>
    <row r="26" spans="2:9" ht="7.5" customHeight="1">
      <c r="B26" s="100"/>
      <c r="C26" s="102"/>
      <c r="D26" s="102"/>
      <c r="E26" s="102"/>
      <c r="F26" s="102"/>
      <c r="G26" s="102"/>
      <c r="H26" s="102"/>
      <c r="I26" s="100"/>
    </row>
    <row r="27" spans="2:9" ht="7.5" customHeight="1">
      <c r="B27" s="100"/>
      <c r="C27" s="100"/>
      <c r="D27" s="100"/>
      <c r="E27" s="100"/>
      <c r="F27" s="100"/>
      <c r="G27" s="100"/>
      <c r="H27" s="100"/>
      <c r="I27" s="100"/>
    </row>
  </sheetData>
  <sheetProtection password="DA6D" sheet="1" objects="1" scenarios="1"/>
  <mergeCells count="15">
    <mergeCell ref="D9:G9"/>
    <mergeCell ref="D21:E21"/>
    <mergeCell ref="C4:H4"/>
    <mergeCell ref="D13:E13"/>
    <mergeCell ref="C5:H5"/>
    <mergeCell ref="C6:H6"/>
    <mergeCell ref="C7:H7"/>
    <mergeCell ref="D23:E23"/>
    <mergeCell ref="C25:H25"/>
    <mergeCell ref="D11:E11"/>
    <mergeCell ref="D15:E15"/>
    <mergeCell ref="D17:E17"/>
    <mergeCell ref="D19:E19"/>
    <mergeCell ref="G11:H11"/>
    <mergeCell ref="F23:H23"/>
  </mergeCells>
  <conditionalFormatting sqref="C4:H4">
    <cfRule type="expression" priority="1" dxfId="0" stopIfTrue="1">
      <formula>$B$2=1</formula>
    </cfRule>
    <cfRule type="expression" priority="2" dxfId="1" stopIfTrue="1">
      <formula>$B$2=2</formula>
    </cfRule>
    <cfRule type="expression" priority="3" dxfId="2" stopIfTrue="1">
      <formula>$B$2=3</formula>
    </cfRule>
  </conditionalFormatting>
  <hyperlinks>
    <hyperlink ref="C25:H25" r:id="rId1" display="www.ajhw.co.uk"/>
    <hyperlink ref="D11:E11" location="Invoice!A1" display="Invoice"/>
    <hyperlink ref="D15:E15" location="'Delivery Note'!A1" display="Deliver Note"/>
    <hyperlink ref="D17:E17" location="'Purchase Order'!A1" display="Purchase Order"/>
    <hyperlink ref="D19:E19" location="Quotation!A1" display="Quotation"/>
    <hyperlink ref="D21:E21" location="Enquiry!A1" display="Enquiry"/>
    <hyperlink ref="D23:E23" location="Settup!A1" display="Settup!A1"/>
    <hyperlink ref="D13:E13" location="'Proforma Invoce'!A1" display="Proforma Invoce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headerFooter alignWithMargins="0">
    <oddHeader>&amp;L&amp;"Arial,Bold"Small Business&amp;RDownloaded from www.ajhw.co.uk</oddHeader>
    <oddFooter>&amp;L© A.J.H. Computer Services,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Q54"/>
  <sheetViews>
    <sheetView showRowColHeaders="0" showZeros="0" workbookViewId="0" topLeftCell="A1">
      <selection activeCell="A1" sqref="A1"/>
    </sheetView>
  </sheetViews>
  <sheetFormatPr defaultColWidth="9.140625" defaultRowHeight="12.75"/>
  <cols>
    <col min="1" max="2" width="1.421875" style="12" customWidth="1"/>
    <col min="3" max="3" width="5.57421875" style="12" customWidth="1"/>
    <col min="4" max="4" width="7.421875" style="12" customWidth="1"/>
    <col min="5" max="5" width="4.28125" style="12" customWidth="1"/>
    <col min="6" max="6" width="6.7109375" style="12" customWidth="1"/>
    <col min="7" max="7" width="3.7109375" style="12" customWidth="1"/>
    <col min="8" max="8" width="11.57421875" style="12" customWidth="1"/>
    <col min="9" max="9" width="14.8515625" style="12" customWidth="1"/>
    <col min="10" max="10" width="7.7109375" style="12" customWidth="1"/>
    <col min="11" max="11" width="4.140625" style="12" customWidth="1"/>
    <col min="12" max="12" width="12.00390625" style="12" customWidth="1"/>
    <col min="13" max="13" width="13.7109375" style="12" customWidth="1"/>
    <col min="14" max="14" width="9.140625" style="12" customWidth="1"/>
    <col min="15" max="15" width="1.28515625" style="12" customWidth="1"/>
    <col min="16" max="16384" width="9.140625" style="12" customWidth="1"/>
  </cols>
  <sheetData>
    <row r="1" ht="7.5" customHeight="1"/>
    <row r="2" spans="2:15" ht="7.5" customHeight="1">
      <c r="B2" s="29">
        <f>Settup!M17</f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2:15" ht="7.5" customHeight="1"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5"/>
    </row>
    <row r="4" spans="2:15" ht="39.75" customHeight="1" thickBot="1">
      <c r="B4" s="25"/>
      <c r="C4" s="22"/>
      <c r="D4" s="246">
        <f>Settup!F16</f>
        <v>0</v>
      </c>
      <c r="E4" s="247"/>
      <c r="F4" s="248"/>
      <c r="G4" s="172"/>
      <c r="H4" s="258">
        <f>Settup!F13</f>
        <v>0</v>
      </c>
      <c r="I4" s="259"/>
      <c r="J4" s="259"/>
      <c r="K4" s="259"/>
      <c r="L4" s="259"/>
      <c r="M4" s="260"/>
      <c r="O4" s="25"/>
    </row>
    <row r="5" spans="2:15" ht="19.5" customHeight="1" thickBot="1">
      <c r="B5" s="25"/>
      <c r="C5" s="22"/>
      <c r="D5" s="249"/>
      <c r="E5" s="250"/>
      <c r="F5" s="251"/>
      <c r="G5" s="173"/>
      <c r="H5" s="232">
        <f>Settup!F19</f>
        <v>0</v>
      </c>
      <c r="I5" s="233"/>
      <c r="J5" s="233"/>
      <c r="K5" s="233"/>
      <c r="L5" s="233"/>
      <c r="M5" s="234"/>
      <c r="O5" s="25"/>
    </row>
    <row r="6" spans="2:17" ht="15" customHeight="1" thickBot="1">
      <c r="B6" s="25"/>
      <c r="C6" s="22"/>
      <c r="D6" s="249"/>
      <c r="E6" s="250"/>
      <c r="F6" s="251"/>
      <c r="G6" s="173"/>
      <c r="H6" s="235">
        <f>Settup!F22</f>
        <v>0</v>
      </c>
      <c r="I6" s="236"/>
      <c r="J6" s="236"/>
      <c r="K6" s="236"/>
      <c r="L6" s="236"/>
      <c r="M6" s="237"/>
      <c r="N6" s="11"/>
      <c r="O6" s="26"/>
      <c r="P6" s="11"/>
      <c r="Q6" s="11"/>
    </row>
    <row r="7" spans="2:17" ht="15" customHeight="1" thickBot="1">
      <c r="B7" s="25"/>
      <c r="C7" s="22"/>
      <c r="D7" s="249"/>
      <c r="E7" s="250"/>
      <c r="F7" s="251"/>
      <c r="G7" s="173"/>
      <c r="H7" s="171">
        <f>IF(OR(Settup!F25=""),"","Telephone:")</f>
      </c>
      <c r="I7" s="179">
        <f>Settup!F25</f>
        <v>0</v>
      </c>
      <c r="J7" s="178">
        <f>IF(OR(Settup!D27=1),Settup!L29,"")</f>
      </c>
      <c r="K7" s="238">
        <f>IF(OR(Settup!D27=1),Settup!F30,"")</f>
      </c>
      <c r="L7" s="238"/>
      <c r="M7" s="239"/>
      <c r="N7" s="11"/>
      <c r="O7" s="26"/>
      <c r="P7" s="11"/>
      <c r="Q7" s="11"/>
    </row>
    <row r="8" spans="2:17" ht="15" customHeight="1">
      <c r="B8" s="25"/>
      <c r="C8" s="22"/>
      <c r="D8" s="252"/>
      <c r="E8" s="253"/>
      <c r="F8" s="254"/>
      <c r="G8" s="174"/>
      <c r="H8" s="217">
        <f>Settup!F35</f>
        <v>0</v>
      </c>
      <c r="I8" s="218"/>
      <c r="J8" s="182">
        <f>IF(OR(Settup!D37=1),"E-mail: ","")</f>
      </c>
      <c r="K8" s="219">
        <f>IF(OR(Settup!D37=1),Settup!F40,"")</f>
      </c>
      <c r="L8" s="220"/>
      <c r="M8" s="218"/>
      <c r="N8" s="11"/>
      <c r="O8" s="26"/>
      <c r="P8" s="11"/>
      <c r="Q8" s="11"/>
    </row>
    <row r="9" spans="2:15" ht="7.5" customHeight="1">
      <c r="B9" s="25"/>
      <c r="H9" s="9"/>
      <c r="I9" s="9"/>
      <c r="J9" s="9"/>
      <c r="K9" s="9"/>
      <c r="L9" s="9"/>
      <c r="M9" s="9"/>
      <c r="O9" s="27"/>
    </row>
    <row r="10" spans="2:15" ht="24.75" customHeight="1">
      <c r="B10" s="25"/>
      <c r="D10" s="264" t="s">
        <v>7</v>
      </c>
      <c r="E10" s="264"/>
      <c r="F10" s="264"/>
      <c r="G10" s="264"/>
      <c r="H10" s="264"/>
      <c r="I10" s="264"/>
      <c r="J10" s="264"/>
      <c r="K10" s="264"/>
      <c r="L10" s="264"/>
      <c r="M10" s="264"/>
      <c r="O10" s="25"/>
    </row>
    <row r="11" spans="2:15" ht="7.5" customHeight="1">
      <c r="B11" s="25"/>
      <c r="D11" s="19"/>
      <c r="E11" s="19"/>
      <c r="F11" s="19"/>
      <c r="G11" s="19"/>
      <c r="H11" s="19"/>
      <c r="M11" s="19"/>
      <c r="O11" s="25"/>
    </row>
    <row r="12" spans="2:15" ht="22.5" customHeight="1">
      <c r="B12" s="25"/>
      <c r="C12" s="17"/>
      <c r="D12" s="213"/>
      <c r="E12" s="214"/>
      <c r="F12" s="214"/>
      <c r="G12" s="215"/>
      <c r="H12" s="216"/>
      <c r="I12" s="10"/>
      <c r="K12" s="228" t="s">
        <v>11</v>
      </c>
      <c r="L12" s="229"/>
      <c r="M12" s="32"/>
      <c r="N12" s="10"/>
      <c r="O12" s="25"/>
    </row>
    <row r="13" spans="2:15" ht="18.75" customHeight="1">
      <c r="B13" s="25"/>
      <c r="C13" s="17"/>
      <c r="D13" s="240"/>
      <c r="E13" s="241"/>
      <c r="F13" s="241"/>
      <c r="G13" s="222"/>
      <c r="H13" s="223"/>
      <c r="I13" s="10"/>
      <c r="K13" s="20"/>
      <c r="L13" s="21"/>
      <c r="M13" s="33"/>
      <c r="N13" s="19"/>
      <c r="O13" s="25"/>
    </row>
    <row r="14" spans="2:15" ht="18.75" customHeight="1">
      <c r="B14" s="25"/>
      <c r="C14" s="17"/>
      <c r="D14" s="240"/>
      <c r="E14" s="241"/>
      <c r="F14" s="241"/>
      <c r="G14" s="222"/>
      <c r="H14" s="223"/>
      <c r="I14" s="10"/>
      <c r="K14" s="228" t="s">
        <v>0</v>
      </c>
      <c r="L14" s="229"/>
      <c r="M14" s="198"/>
      <c r="N14" s="198"/>
      <c r="O14" s="147"/>
    </row>
    <row r="15" spans="2:15" ht="18.75" customHeight="1">
      <c r="B15" s="25"/>
      <c r="C15" s="17"/>
      <c r="D15" s="240"/>
      <c r="E15" s="241"/>
      <c r="F15" s="241"/>
      <c r="G15" s="222"/>
      <c r="H15" s="223"/>
      <c r="I15" s="10"/>
      <c r="K15" s="21"/>
      <c r="L15" s="21"/>
      <c r="M15" s="33"/>
      <c r="N15" s="9"/>
      <c r="O15" s="25"/>
    </row>
    <row r="16" spans="2:15" ht="18.75" customHeight="1">
      <c r="B16" s="25"/>
      <c r="C16" s="17"/>
      <c r="D16" s="242"/>
      <c r="E16" s="243"/>
      <c r="F16" s="243"/>
      <c r="G16" s="244"/>
      <c r="H16" s="245"/>
      <c r="I16" s="10"/>
      <c r="K16" s="228" t="s">
        <v>10</v>
      </c>
      <c r="L16" s="229"/>
      <c r="M16" s="32"/>
      <c r="N16" s="10"/>
      <c r="O16" s="25"/>
    </row>
    <row r="17" spans="2:15" ht="18.75" customHeight="1">
      <c r="B17" s="25"/>
      <c r="D17" s="230"/>
      <c r="E17" s="230"/>
      <c r="F17" s="230"/>
      <c r="G17" s="231"/>
      <c r="H17" s="231"/>
      <c r="M17" s="9"/>
      <c r="O17" s="25"/>
    </row>
    <row r="18" spans="2:15" ht="15" customHeight="1">
      <c r="B18" s="25"/>
      <c r="C18" s="17"/>
      <c r="D18" s="256" t="s">
        <v>3</v>
      </c>
      <c r="E18" s="257"/>
      <c r="F18" s="209" t="s">
        <v>4</v>
      </c>
      <c r="G18" s="210"/>
      <c r="H18" s="210"/>
      <c r="I18" s="210"/>
      <c r="J18" s="210"/>
      <c r="K18" s="210"/>
      <c r="L18" s="1" t="s">
        <v>5</v>
      </c>
      <c r="M18" s="2" t="s">
        <v>6</v>
      </c>
      <c r="N18" s="10"/>
      <c r="O18" s="25"/>
    </row>
    <row r="19" spans="2:15" ht="15" customHeight="1">
      <c r="B19" s="25"/>
      <c r="C19" s="17"/>
      <c r="D19" s="34"/>
      <c r="E19" s="79">
        <f>IF(OR(D19&lt;0.001),"",Settup!I48)</f>
      </c>
      <c r="F19" s="204"/>
      <c r="G19" s="185"/>
      <c r="H19" s="185"/>
      <c r="I19" s="185"/>
      <c r="J19" s="185"/>
      <c r="K19" s="185"/>
      <c r="L19" s="6"/>
      <c r="M19" s="3">
        <f>ROUND(L19,2)*D19</f>
        <v>0</v>
      </c>
      <c r="N19" s="10"/>
      <c r="O19" s="25"/>
    </row>
    <row r="20" spans="2:15" ht="15" customHeight="1">
      <c r="B20" s="25"/>
      <c r="C20" s="17"/>
      <c r="D20" s="35"/>
      <c r="E20" s="72">
        <f>IF(OR(D20&lt;0.001),"",Settup!I48)</f>
      </c>
      <c r="F20" s="186"/>
      <c r="G20" s="184"/>
      <c r="H20" s="184"/>
      <c r="I20" s="184"/>
      <c r="J20" s="184"/>
      <c r="K20" s="184"/>
      <c r="L20" s="6"/>
      <c r="M20" s="3">
        <f aca="true" t="shared" si="0" ref="M20:M44">ROUND(L20,2)*D20</f>
        <v>0</v>
      </c>
      <c r="N20" s="10"/>
      <c r="O20" s="25"/>
    </row>
    <row r="21" spans="2:15" ht="15" customHeight="1">
      <c r="B21" s="25"/>
      <c r="C21" s="17"/>
      <c r="D21" s="35"/>
      <c r="E21" s="72">
        <f>IF(OR(D21&lt;0.001),"",Settup!I48)</f>
      </c>
      <c r="F21" s="186"/>
      <c r="G21" s="184"/>
      <c r="H21" s="184"/>
      <c r="I21" s="184"/>
      <c r="J21" s="184"/>
      <c r="K21" s="184"/>
      <c r="L21" s="6"/>
      <c r="M21" s="3">
        <f t="shared" si="0"/>
        <v>0</v>
      </c>
      <c r="N21" s="10"/>
      <c r="O21" s="25"/>
    </row>
    <row r="22" spans="2:15" ht="15" customHeight="1">
      <c r="B22" s="25"/>
      <c r="C22" s="17"/>
      <c r="D22" s="35"/>
      <c r="E22" s="72">
        <f>IF(OR(D22&lt;0.001),"",Settup!I48)</f>
      </c>
      <c r="F22" s="186"/>
      <c r="G22" s="184"/>
      <c r="H22" s="184"/>
      <c r="I22" s="184"/>
      <c r="J22" s="184"/>
      <c r="K22" s="184"/>
      <c r="L22" s="6"/>
      <c r="M22" s="3">
        <f t="shared" si="0"/>
        <v>0</v>
      </c>
      <c r="N22" s="10"/>
      <c r="O22" s="25"/>
    </row>
    <row r="23" spans="2:15" ht="15" customHeight="1">
      <c r="B23" s="25"/>
      <c r="C23" s="17"/>
      <c r="D23" s="35"/>
      <c r="E23" s="72">
        <f>IF(OR(D23&lt;0.001),"",Settup!I48)</f>
      </c>
      <c r="F23" s="186"/>
      <c r="G23" s="184"/>
      <c r="H23" s="184"/>
      <c r="I23" s="184"/>
      <c r="J23" s="184"/>
      <c r="K23" s="184"/>
      <c r="L23" s="6"/>
      <c r="M23" s="3">
        <f t="shared" si="0"/>
        <v>0</v>
      </c>
      <c r="N23" s="10"/>
      <c r="O23" s="25"/>
    </row>
    <row r="24" spans="2:15" ht="15" customHeight="1">
      <c r="B24" s="25"/>
      <c r="C24" s="17"/>
      <c r="D24" s="35"/>
      <c r="E24" s="72">
        <f>IF(OR(D24&lt;0.001),"",Settup!I48)</f>
      </c>
      <c r="F24" s="186"/>
      <c r="G24" s="184"/>
      <c r="H24" s="184"/>
      <c r="I24" s="184"/>
      <c r="J24" s="184"/>
      <c r="K24" s="184"/>
      <c r="L24" s="6"/>
      <c r="M24" s="3">
        <f t="shared" si="0"/>
        <v>0</v>
      </c>
      <c r="N24" s="10"/>
      <c r="O24" s="25"/>
    </row>
    <row r="25" spans="2:15" ht="15" customHeight="1">
      <c r="B25" s="25"/>
      <c r="C25" s="17"/>
      <c r="D25" s="35"/>
      <c r="E25" s="72">
        <f>IF(OR(D25&lt;0.001),"",Settup!I48)</f>
      </c>
      <c r="F25" s="186"/>
      <c r="G25" s="184"/>
      <c r="H25" s="184"/>
      <c r="I25" s="184"/>
      <c r="J25" s="184"/>
      <c r="K25" s="184"/>
      <c r="L25" s="6"/>
      <c r="M25" s="3">
        <f t="shared" si="0"/>
        <v>0</v>
      </c>
      <c r="N25" s="10"/>
      <c r="O25" s="25"/>
    </row>
    <row r="26" spans="2:15" ht="15" customHeight="1">
      <c r="B26" s="25"/>
      <c r="C26" s="17"/>
      <c r="D26" s="35"/>
      <c r="E26" s="72">
        <f>IF(OR(D26&lt;0.001),"",Settup!I48)</f>
      </c>
      <c r="F26" s="221"/>
      <c r="G26" s="222"/>
      <c r="H26" s="222"/>
      <c r="I26" s="222"/>
      <c r="J26" s="222"/>
      <c r="K26" s="223"/>
      <c r="L26" s="6"/>
      <c r="M26" s="3">
        <f t="shared" si="0"/>
        <v>0</v>
      </c>
      <c r="N26" s="10"/>
      <c r="O26" s="25"/>
    </row>
    <row r="27" spans="2:15" ht="15" customHeight="1">
      <c r="B27" s="25"/>
      <c r="C27" s="17"/>
      <c r="D27" s="35"/>
      <c r="E27" s="72">
        <f>IF(OR(D27&lt;0.001),"",Settup!I48)</f>
      </c>
      <c r="F27" s="207"/>
      <c r="G27" s="208"/>
      <c r="H27" s="208"/>
      <c r="I27" s="208"/>
      <c r="J27" s="208"/>
      <c r="K27" s="186"/>
      <c r="L27" s="6"/>
      <c r="M27" s="3">
        <f t="shared" si="0"/>
        <v>0</v>
      </c>
      <c r="N27" s="10"/>
      <c r="O27" s="25"/>
    </row>
    <row r="28" spans="2:15" ht="15" customHeight="1">
      <c r="B28" s="25"/>
      <c r="C28" s="17"/>
      <c r="D28" s="35"/>
      <c r="E28" s="72">
        <f>IF(OR(D28&lt;0.001),"",Settup!I48)</f>
      </c>
      <c r="F28" s="207"/>
      <c r="G28" s="208"/>
      <c r="H28" s="208"/>
      <c r="I28" s="208"/>
      <c r="J28" s="208"/>
      <c r="K28" s="186"/>
      <c r="L28" s="6"/>
      <c r="M28" s="3">
        <f t="shared" si="0"/>
        <v>0</v>
      </c>
      <c r="N28" s="10"/>
      <c r="O28" s="25"/>
    </row>
    <row r="29" spans="2:15" ht="15" customHeight="1">
      <c r="B29" s="25"/>
      <c r="C29" s="17"/>
      <c r="D29" s="35"/>
      <c r="E29" s="72">
        <f>IF(OR(D29&lt;0.001),"",Settup!I48)</f>
      </c>
      <c r="F29" s="207"/>
      <c r="G29" s="208"/>
      <c r="H29" s="208"/>
      <c r="I29" s="208"/>
      <c r="J29" s="208"/>
      <c r="K29" s="186"/>
      <c r="L29" s="6"/>
      <c r="M29" s="3">
        <f t="shared" si="0"/>
        <v>0</v>
      </c>
      <c r="N29" s="10"/>
      <c r="O29" s="25"/>
    </row>
    <row r="30" spans="2:15" ht="15" customHeight="1">
      <c r="B30" s="25"/>
      <c r="C30" s="17"/>
      <c r="D30" s="35"/>
      <c r="E30" s="72">
        <f>IF(OR(D30&lt;0.001),"",Settup!I48)</f>
      </c>
      <c r="F30" s="207"/>
      <c r="G30" s="208"/>
      <c r="H30" s="208"/>
      <c r="I30" s="208"/>
      <c r="J30" s="208"/>
      <c r="K30" s="186"/>
      <c r="L30" s="6"/>
      <c r="M30" s="3">
        <f t="shared" si="0"/>
        <v>0</v>
      </c>
      <c r="N30" s="10"/>
      <c r="O30" s="25"/>
    </row>
    <row r="31" spans="2:15" ht="15" customHeight="1">
      <c r="B31" s="25"/>
      <c r="C31" s="17"/>
      <c r="D31" s="35"/>
      <c r="E31" s="72">
        <f>IF(OR(D31&lt;0.001),"",Settup!I48)</f>
      </c>
      <c r="F31" s="207"/>
      <c r="G31" s="208"/>
      <c r="H31" s="208"/>
      <c r="I31" s="208"/>
      <c r="J31" s="208"/>
      <c r="K31" s="186"/>
      <c r="L31" s="6"/>
      <c r="M31" s="3">
        <f t="shared" si="0"/>
        <v>0</v>
      </c>
      <c r="N31" s="10"/>
      <c r="O31" s="25"/>
    </row>
    <row r="32" spans="2:15" ht="15" customHeight="1">
      <c r="B32" s="25"/>
      <c r="C32" s="17"/>
      <c r="D32" s="35"/>
      <c r="E32" s="72">
        <f>IF(OR(D32&lt;0.001),"",Settup!I48)</f>
      </c>
      <c r="F32" s="207"/>
      <c r="G32" s="208"/>
      <c r="H32" s="208"/>
      <c r="I32" s="208"/>
      <c r="J32" s="208"/>
      <c r="K32" s="186"/>
      <c r="L32" s="6"/>
      <c r="M32" s="3">
        <f t="shared" si="0"/>
        <v>0</v>
      </c>
      <c r="N32" s="10"/>
      <c r="O32" s="25"/>
    </row>
    <row r="33" spans="2:15" ht="15" customHeight="1">
      <c r="B33" s="25"/>
      <c r="C33" s="17"/>
      <c r="D33" s="35"/>
      <c r="E33" s="72">
        <f>IF(OR(D33&lt;0.001),"",Settup!I48)</f>
      </c>
      <c r="F33" s="207"/>
      <c r="G33" s="208"/>
      <c r="H33" s="208"/>
      <c r="I33" s="208"/>
      <c r="J33" s="208"/>
      <c r="K33" s="186"/>
      <c r="L33" s="6"/>
      <c r="M33" s="3">
        <f t="shared" si="0"/>
        <v>0</v>
      </c>
      <c r="N33" s="10"/>
      <c r="O33" s="25"/>
    </row>
    <row r="34" spans="2:15" ht="15" customHeight="1">
      <c r="B34" s="25"/>
      <c r="C34" s="17"/>
      <c r="D34" s="35"/>
      <c r="E34" s="72">
        <f>IF(OR(D34&lt;0.001),"",Settup!I48)</f>
      </c>
      <c r="F34" s="207"/>
      <c r="G34" s="208"/>
      <c r="H34" s="208"/>
      <c r="I34" s="208"/>
      <c r="J34" s="208"/>
      <c r="K34" s="186"/>
      <c r="L34" s="6"/>
      <c r="M34" s="3">
        <f t="shared" si="0"/>
        <v>0</v>
      </c>
      <c r="N34" s="10"/>
      <c r="O34" s="25"/>
    </row>
    <row r="35" spans="2:15" ht="15" customHeight="1">
      <c r="B35" s="25"/>
      <c r="C35" s="17"/>
      <c r="D35" s="35"/>
      <c r="E35" s="72">
        <f>IF(OR(D35&lt;0.001),"",Settup!I48)</f>
      </c>
      <c r="F35" s="207"/>
      <c r="G35" s="208"/>
      <c r="H35" s="208"/>
      <c r="I35" s="208"/>
      <c r="J35" s="208"/>
      <c r="K35" s="186"/>
      <c r="L35" s="6"/>
      <c r="M35" s="3">
        <f t="shared" si="0"/>
        <v>0</v>
      </c>
      <c r="N35" s="10"/>
      <c r="O35" s="25"/>
    </row>
    <row r="36" spans="2:15" ht="15" customHeight="1">
      <c r="B36" s="25"/>
      <c r="C36" s="17"/>
      <c r="D36" s="35"/>
      <c r="E36" s="72">
        <f>IF(OR(D36&lt;0.001),"",Settup!I48)</f>
      </c>
      <c r="F36" s="207"/>
      <c r="G36" s="208"/>
      <c r="H36" s="208"/>
      <c r="I36" s="208"/>
      <c r="J36" s="208"/>
      <c r="K36" s="186"/>
      <c r="L36" s="6"/>
      <c r="M36" s="3">
        <f t="shared" si="0"/>
        <v>0</v>
      </c>
      <c r="N36" s="10"/>
      <c r="O36" s="25"/>
    </row>
    <row r="37" spans="2:15" ht="15" customHeight="1">
      <c r="B37" s="25"/>
      <c r="C37" s="17"/>
      <c r="D37" s="35"/>
      <c r="E37" s="72">
        <f>IF(OR(D37&lt;0.001),"",Settup!I48)</f>
      </c>
      <c r="F37" s="207"/>
      <c r="G37" s="208"/>
      <c r="H37" s="208"/>
      <c r="I37" s="208"/>
      <c r="J37" s="208"/>
      <c r="K37" s="186"/>
      <c r="L37" s="6"/>
      <c r="M37" s="3">
        <f t="shared" si="0"/>
        <v>0</v>
      </c>
      <c r="N37" s="10"/>
      <c r="O37" s="25"/>
    </row>
    <row r="38" spans="2:15" ht="15" customHeight="1">
      <c r="B38" s="25"/>
      <c r="C38" s="17"/>
      <c r="D38" s="35"/>
      <c r="E38" s="72">
        <f>IF(OR(D38&lt;0.001),"",Settup!I48)</f>
      </c>
      <c r="F38" s="207"/>
      <c r="G38" s="208"/>
      <c r="H38" s="208"/>
      <c r="I38" s="208"/>
      <c r="J38" s="208"/>
      <c r="K38" s="186"/>
      <c r="L38" s="6"/>
      <c r="M38" s="3">
        <f t="shared" si="0"/>
        <v>0</v>
      </c>
      <c r="N38" s="10"/>
      <c r="O38" s="25"/>
    </row>
    <row r="39" spans="2:15" ht="15" customHeight="1">
      <c r="B39" s="25"/>
      <c r="C39" s="17"/>
      <c r="D39" s="35"/>
      <c r="E39" s="72">
        <f>IF(OR(D39&lt;0.001),"",Settup!I48)</f>
      </c>
      <c r="F39" s="207"/>
      <c r="G39" s="208"/>
      <c r="H39" s="208"/>
      <c r="I39" s="208"/>
      <c r="J39" s="208"/>
      <c r="K39" s="186"/>
      <c r="L39" s="6"/>
      <c r="M39" s="3">
        <f t="shared" si="0"/>
        <v>0</v>
      </c>
      <c r="N39" s="10"/>
      <c r="O39" s="25"/>
    </row>
    <row r="40" spans="2:15" ht="15" customHeight="1">
      <c r="B40" s="25"/>
      <c r="C40" s="17"/>
      <c r="D40" s="35"/>
      <c r="E40" s="72">
        <f>IF(OR(D40&lt;0.001),"",Settup!I48)</f>
      </c>
      <c r="F40" s="207"/>
      <c r="G40" s="208"/>
      <c r="H40" s="208"/>
      <c r="I40" s="208"/>
      <c r="J40" s="208"/>
      <c r="K40" s="186"/>
      <c r="L40" s="6"/>
      <c r="M40" s="3">
        <f t="shared" si="0"/>
        <v>0</v>
      </c>
      <c r="N40" s="10"/>
      <c r="O40" s="25"/>
    </row>
    <row r="41" spans="2:15" ht="15" customHeight="1">
      <c r="B41" s="25"/>
      <c r="C41" s="17"/>
      <c r="D41" s="35"/>
      <c r="E41" s="72">
        <f>IF(OR(D41&lt;0.001),"",Settup!I48)</f>
      </c>
      <c r="F41" s="186"/>
      <c r="G41" s="184"/>
      <c r="H41" s="184"/>
      <c r="I41" s="184"/>
      <c r="J41" s="184"/>
      <c r="K41" s="184"/>
      <c r="L41" s="6"/>
      <c r="M41" s="3">
        <f t="shared" si="0"/>
        <v>0</v>
      </c>
      <c r="N41" s="10"/>
      <c r="O41" s="25"/>
    </row>
    <row r="42" spans="2:15" ht="15" customHeight="1">
      <c r="B42" s="25"/>
      <c r="C42" s="17"/>
      <c r="D42" s="35"/>
      <c r="E42" s="72">
        <f>IF(OR(D42&lt;0.001),"",Settup!I48)</f>
      </c>
      <c r="F42" s="186"/>
      <c r="G42" s="184"/>
      <c r="H42" s="184"/>
      <c r="I42" s="184"/>
      <c r="J42" s="184"/>
      <c r="K42" s="184"/>
      <c r="L42" s="6"/>
      <c r="M42" s="3">
        <f t="shared" si="0"/>
        <v>0</v>
      </c>
      <c r="N42" s="10"/>
      <c r="O42" s="25"/>
    </row>
    <row r="43" spans="2:15" ht="15" customHeight="1">
      <c r="B43" s="25"/>
      <c r="C43" s="17"/>
      <c r="D43" s="35"/>
      <c r="E43" s="72">
        <f>IF(OR(D43&lt;0.001),"",Settup!I48)</f>
      </c>
      <c r="F43" s="186"/>
      <c r="G43" s="184"/>
      <c r="H43" s="184"/>
      <c r="I43" s="184"/>
      <c r="J43" s="184"/>
      <c r="K43" s="184"/>
      <c r="L43" s="6"/>
      <c r="M43" s="3">
        <f t="shared" si="0"/>
        <v>0</v>
      </c>
      <c r="N43" s="10"/>
      <c r="O43" s="25"/>
    </row>
    <row r="44" spans="2:15" ht="15" customHeight="1">
      <c r="B44" s="25"/>
      <c r="C44" s="17"/>
      <c r="D44" s="36"/>
      <c r="E44" s="73">
        <f>IF(OR(D44&lt;0.001),"",Settup!I48)</f>
      </c>
      <c r="F44" s="205"/>
      <c r="G44" s="206"/>
      <c r="H44" s="206"/>
      <c r="I44" s="206"/>
      <c r="J44" s="206"/>
      <c r="K44" s="206"/>
      <c r="L44" s="7"/>
      <c r="M44" s="3">
        <f t="shared" si="0"/>
        <v>0</v>
      </c>
      <c r="N44" s="10"/>
      <c r="O44" s="25"/>
    </row>
    <row r="45" spans="2:15" ht="16.5" customHeight="1">
      <c r="B45" s="25"/>
      <c r="D45" s="8"/>
      <c r="E45" s="8"/>
      <c r="F45" s="9"/>
      <c r="G45" s="8"/>
      <c r="H45" s="8"/>
      <c r="I45" s="8"/>
      <c r="J45" s="9"/>
      <c r="K45" s="9"/>
      <c r="L45" s="31" t="s">
        <v>1</v>
      </c>
      <c r="M45" s="4">
        <f>SUM(M19:M44)</f>
        <v>0</v>
      </c>
      <c r="N45" s="10"/>
      <c r="O45" s="25"/>
    </row>
    <row r="46" spans="2:15" ht="16.5" customHeight="1">
      <c r="B46" s="25"/>
      <c r="D46" s="226" t="s">
        <v>14</v>
      </c>
      <c r="E46" s="227"/>
      <c r="F46" s="261" t="str">
        <f>Settup!I58</f>
        <v>30 Days</v>
      </c>
      <c r="G46" s="262"/>
      <c r="H46" s="263"/>
      <c r="L46" s="13">
        <f>IF(OR(Settup!D52=1),"VAT £","")</f>
      </c>
      <c r="M46" s="4">
        <f>IF(OR(Settup!D52=1),(M45*Settup!I89),0)</f>
        <v>0</v>
      </c>
      <c r="N46" s="10"/>
      <c r="O46" s="25"/>
    </row>
    <row r="47" spans="2:15" ht="16.5" customHeight="1">
      <c r="B47" s="25"/>
      <c r="F47" s="14"/>
      <c r="G47" s="14"/>
      <c r="H47" s="14"/>
      <c r="I47" s="15"/>
      <c r="L47" s="16" t="s">
        <v>2</v>
      </c>
      <c r="M47" s="5">
        <f>M45+M46</f>
        <v>0</v>
      </c>
      <c r="N47" s="10"/>
      <c r="O47" s="25"/>
    </row>
    <row r="48" spans="2:15" ht="12.75">
      <c r="B48" s="25"/>
      <c r="D48" s="18"/>
      <c r="E48" s="18"/>
      <c r="F48" s="18"/>
      <c r="G48" s="18"/>
      <c r="H48" s="18"/>
      <c r="I48" s="18"/>
      <c r="J48" s="15"/>
      <c r="O48" s="25"/>
    </row>
    <row r="49" spans="2:15" ht="12.75">
      <c r="B49" s="25"/>
      <c r="D49" s="226">
        <f>IF(OR(Settup!D73=1),"Please Make Cheques Payable to: ","")</f>
      </c>
      <c r="E49" s="255"/>
      <c r="F49" s="255"/>
      <c r="G49" s="255"/>
      <c r="H49" s="227"/>
      <c r="I49" s="199">
        <f>IF(OR(Settup!D73=1),Settup!F75,"")</f>
      </c>
      <c r="J49" s="200"/>
      <c r="K49" s="200"/>
      <c r="L49" s="201"/>
      <c r="O49" s="25"/>
    </row>
    <row r="50" spans="2:15" ht="12.75">
      <c r="B50" s="25"/>
      <c r="D50" s="224">
        <f>IF(OR(Settup!D79=1),"Bank Name: ","")</f>
      </c>
      <c r="E50" s="224"/>
      <c r="F50" s="211">
        <f>IF(OR(Settup!D79=1),Settup!G81,"")</f>
      </c>
      <c r="G50" s="225"/>
      <c r="H50" s="212"/>
      <c r="I50" s="37">
        <f>IF(OR(Settup!D79=1),"Sort Code: ","")</f>
      </c>
      <c r="J50" s="211">
        <f>IF(OR(Settup!D79=1),Settup!G83,"")</f>
      </c>
      <c r="K50" s="212"/>
      <c r="L50" s="37">
        <f>IF(OR(Settup!D79=1),"Account No: ","")</f>
      </c>
      <c r="M50" s="211">
        <f>IF(OR(Settup!D79=1),Settup!G85,"")</f>
      </c>
      <c r="N50" s="212"/>
      <c r="O50" s="25"/>
    </row>
    <row r="51" spans="2:15" ht="12.75">
      <c r="B51" s="25"/>
      <c r="D51" s="54"/>
      <c r="E51" s="199"/>
      <c r="F51" s="200"/>
      <c r="G51" s="200"/>
      <c r="H51" s="201"/>
      <c r="I51" s="54">
        <f>IF(OR(Settup!D89=1),"VAT No: ","")</f>
      </c>
      <c r="J51" s="199">
        <f>IF(OR(Settup!D89=1),Settup!F91,"")</f>
      </c>
      <c r="K51" s="200"/>
      <c r="L51" s="201"/>
      <c r="O51" s="25"/>
    </row>
    <row r="52" spans="2:15" ht="12.75">
      <c r="B52" s="25"/>
      <c r="E52" s="54"/>
      <c r="F52" s="54"/>
      <c r="G52" s="54"/>
      <c r="H52" s="54"/>
      <c r="I52" s="54">
        <f>IF(OR(Settup!D95=1),"Company Number: ","")</f>
      </c>
      <c r="J52" s="199">
        <f>IF(OR(Settup!D95=1),Settup!F97,"")</f>
      </c>
      <c r="K52" s="200"/>
      <c r="L52" s="201"/>
      <c r="O52" s="25"/>
    </row>
    <row r="53" spans="2:15" ht="12.75">
      <c r="B53" s="25"/>
      <c r="D53" s="18"/>
      <c r="E53" s="18"/>
      <c r="F53" s="18"/>
      <c r="G53" s="18"/>
      <c r="H53" s="18"/>
      <c r="I53" s="18"/>
      <c r="O53" s="25"/>
    </row>
    <row r="54" spans="2:15" ht="7.5" customHeight="1">
      <c r="B54" s="30"/>
      <c r="C54" s="202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3"/>
      <c r="O54" s="28"/>
    </row>
  </sheetData>
  <mergeCells count="58">
    <mergeCell ref="J52:L52"/>
    <mergeCell ref="J51:L51"/>
    <mergeCell ref="M50:N50"/>
    <mergeCell ref="D4:F8"/>
    <mergeCell ref="D49:H49"/>
    <mergeCell ref="D18:E18"/>
    <mergeCell ref="H4:M4"/>
    <mergeCell ref="F46:H46"/>
    <mergeCell ref="D10:M10"/>
    <mergeCell ref="K14:L14"/>
    <mergeCell ref="K16:L16"/>
    <mergeCell ref="K12:L12"/>
    <mergeCell ref="D17:H17"/>
    <mergeCell ref="H5:M5"/>
    <mergeCell ref="H6:M6"/>
    <mergeCell ref="K7:M7"/>
    <mergeCell ref="D13:H13"/>
    <mergeCell ref="D14:H14"/>
    <mergeCell ref="D15:H15"/>
    <mergeCell ref="D16:H16"/>
    <mergeCell ref="J50:K50"/>
    <mergeCell ref="D12:H12"/>
    <mergeCell ref="H8:I8"/>
    <mergeCell ref="K8:M8"/>
    <mergeCell ref="I49:L49"/>
    <mergeCell ref="F26:K26"/>
    <mergeCell ref="F25:K25"/>
    <mergeCell ref="D50:E50"/>
    <mergeCell ref="F50:H50"/>
    <mergeCell ref="D46:E46"/>
    <mergeCell ref="F18:K18"/>
    <mergeCell ref="F43:K43"/>
    <mergeCell ref="F27:K27"/>
    <mergeCell ref="F28:K28"/>
    <mergeCell ref="F29:K29"/>
    <mergeCell ref="F30:K30"/>
    <mergeCell ref="F31:K31"/>
    <mergeCell ref="F32:K32"/>
    <mergeCell ref="F33:K33"/>
    <mergeCell ref="F34:K34"/>
    <mergeCell ref="F44:K44"/>
    <mergeCell ref="F41:K41"/>
    <mergeCell ref="F35:K35"/>
    <mergeCell ref="F40:K40"/>
    <mergeCell ref="F36:K36"/>
    <mergeCell ref="F37:K37"/>
    <mergeCell ref="F38:K38"/>
    <mergeCell ref="F39:K39"/>
    <mergeCell ref="M14:N14"/>
    <mergeCell ref="E51:H51"/>
    <mergeCell ref="C54:M54"/>
    <mergeCell ref="F19:K19"/>
    <mergeCell ref="F20:K20"/>
    <mergeCell ref="F21:K21"/>
    <mergeCell ref="F22:K22"/>
    <mergeCell ref="F23:K23"/>
    <mergeCell ref="F24:K24"/>
    <mergeCell ref="F42:K42"/>
  </mergeCells>
  <conditionalFormatting sqref="D10:M10 N3:N8 C3:C8 D3:M3">
    <cfRule type="expression" priority="1" dxfId="0" stopIfTrue="1">
      <formula>$B$2=1</formula>
    </cfRule>
    <cfRule type="expression" priority="2" dxfId="1" stopIfTrue="1">
      <formula>$B$2=2</formula>
    </cfRule>
    <cfRule type="expression" priority="3" dxfId="2" stopIfTrue="1">
      <formula>$B$2=3</formula>
    </cfRule>
  </conditionalFormatting>
  <conditionalFormatting sqref="H4:M4">
    <cfRule type="expression" priority="4" dxfId="3" stopIfTrue="1">
      <formula>$B$2=1</formula>
    </cfRule>
    <cfRule type="expression" priority="5" dxfId="4" stopIfTrue="1">
      <formula>$B$2=2</formula>
    </cfRule>
    <cfRule type="expression" priority="6" dxfId="5" stopIfTrue="1">
      <formula>$B$2=3</formula>
    </cfRule>
  </conditionalFormatting>
  <conditionalFormatting sqref="H5:M5">
    <cfRule type="expression" priority="7" dxfId="6" stopIfTrue="1">
      <formula>$B$2=1</formula>
    </cfRule>
    <cfRule type="expression" priority="8" dxfId="7" stopIfTrue="1">
      <formula>$B$2=2</formula>
    </cfRule>
    <cfRule type="expression" priority="9" dxfId="8" stopIfTrue="1">
      <formula>$B$2=3</formula>
    </cfRule>
  </conditionalFormatting>
  <conditionalFormatting sqref="H7">
    <cfRule type="expression" priority="10" dxfId="6" stopIfTrue="1">
      <formula>$B$2=1</formula>
    </cfRule>
    <cfRule type="expression" priority="11" dxfId="9" stopIfTrue="1">
      <formula>$B$2=2</formula>
    </cfRule>
    <cfRule type="expression" priority="12" dxfId="8" stopIfTrue="1">
      <formula>$B$2=3</formula>
    </cfRule>
  </conditionalFormatting>
  <conditionalFormatting sqref="H6:M6">
    <cfRule type="expression" priority="13" dxfId="10" stopIfTrue="1">
      <formula>$B$2=1</formula>
    </cfRule>
    <cfRule type="expression" priority="14" dxfId="11" stopIfTrue="1">
      <formula>$B$2=2</formula>
    </cfRule>
    <cfRule type="expression" priority="15" dxfId="12" stopIfTrue="1">
      <formula>$B$2=3</formula>
    </cfRule>
  </conditionalFormatting>
  <conditionalFormatting sqref="G4:G7">
    <cfRule type="expression" priority="16" dxfId="13" stopIfTrue="1">
      <formula>$B$2=1</formula>
    </cfRule>
    <cfRule type="expression" priority="17" dxfId="14" stopIfTrue="1">
      <formula>$B$2=2</formula>
    </cfRule>
    <cfRule type="expression" priority="18" dxfId="15" stopIfTrue="1">
      <formula>$B$2=3</formula>
    </cfRule>
  </conditionalFormatting>
  <conditionalFormatting sqref="G8">
    <cfRule type="expression" priority="19" dxfId="16" stopIfTrue="1">
      <formula>$B$2=1</formula>
    </cfRule>
    <cfRule type="expression" priority="20" dxfId="17" stopIfTrue="1">
      <formula>$B$2=2</formula>
    </cfRule>
    <cfRule type="expression" priority="21" dxfId="18" stopIfTrue="1">
      <formula>$B$2=3</formula>
    </cfRule>
  </conditionalFormatting>
  <conditionalFormatting sqref="D4:F8">
    <cfRule type="expression" priority="22" dxfId="19" stopIfTrue="1">
      <formula>$B$2=1</formula>
    </cfRule>
    <cfRule type="expression" priority="23" dxfId="20" stopIfTrue="1">
      <formula>$B$2=2</formula>
    </cfRule>
    <cfRule type="expression" priority="24" dxfId="21" stopIfTrue="1">
      <formula>$B$2=3</formula>
    </cfRule>
  </conditionalFormatting>
  <conditionalFormatting sqref="H8:I8">
    <cfRule type="expression" priority="25" dxfId="22" stopIfTrue="1">
      <formula>$B$2=1</formula>
    </cfRule>
    <cfRule type="expression" priority="26" dxfId="9" stopIfTrue="1">
      <formula>$B$2=2</formula>
    </cfRule>
    <cfRule type="expression" priority="27" dxfId="23" stopIfTrue="1">
      <formula>$B$2=3</formula>
    </cfRule>
  </conditionalFormatting>
  <conditionalFormatting sqref="I7:M7">
    <cfRule type="expression" priority="28" dxfId="24" stopIfTrue="1">
      <formula>$B$2=1</formula>
    </cfRule>
    <cfRule type="expression" priority="29" dxfId="25" stopIfTrue="1">
      <formula>$B$2=2</formula>
    </cfRule>
    <cfRule type="expression" priority="30" dxfId="26" stopIfTrue="1">
      <formula>$B$2=3</formula>
    </cfRule>
  </conditionalFormatting>
  <conditionalFormatting sqref="J8:M8">
    <cfRule type="expression" priority="31" dxfId="27" stopIfTrue="1">
      <formula>$B$2=1</formula>
    </cfRule>
    <cfRule type="expression" priority="32" dxfId="25" stopIfTrue="1">
      <formula>$B$2=2</formula>
    </cfRule>
    <cfRule type="expression" priority="33" dxfId="28" stopIfTrue="1">
      <formula>$B$2=3</formula>
    </cfRule>
  </conditionalFormatting>
  <conditionalFormatting sqref="C45:L53 M48:N53">
    <cfRule type="expression" priority="34" dxfId="0" stopIfTrue="1">
      <formula>$B$2=1</formula>
    </cfRule>
    <cfRule type="expression" priority="35" dxfId="1" stopIfTrue="1">
      <formula>$B$2=2</formula>
    </cfRule>
    <cfRule type="expression" priority="36" dxfId="2" stopIfTrue="1">
      <formula>$B$2=3</formula>
    </cfRule>
  </conditionalFormatting>
  <dataValidations count="3">
    <dataValidation type="whole" allowBlank="1" showInputMessage="1" showErrorMessage="1" errorTitle="Quantity" error="Whole Numbers only&#10;1 to 99999" sqref="D19:D44">
      <formula1>0</formula1>
      <formula2>99999</formula2>
    </dataValidation>
    <dataValidation type="decimal" operator="greaterThan" allowBlank="1" showInputMessage="1" showErrorMessage="1" errorTitle="Unit Price" error="Must be over 1p&#10;Enter £.p eg 1.25 for £1.25&#10;Will always round to the nearest penny" sqref="L19:L44">
      <formula1>0.01</formula1>
    </dataValidation>
    <dataValidation type="date" allowBlank="1" showInputMessage="1" showErrorMessage="1" errorTitle="Date" error="Enter eg.&#10;5/10 for 5 December (This Year)&#10;Or 20/7/05 for 20 July 2005" sqref="M14:N14">
      <formula1>1</formula1>
      <formula2>401768</formula2>
    </dataValidation>
  </dataValidations>
  <printOptions horizontalCentered="1" verticalCentered="1"/>
  <pageMargins left="0.1968503937007874" right="0.1968503937007874" top="0.1968503937007874" bottom="0.62992125984251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4"/>
  <sheetViews>
    <sheetView showRowColHeaders="0" showZeros="0" workbookViewId="0" topLeftCell="A1">
      <selection activeCell="A1" sqref="A1"/>
    </sheetView>
  </sheetViews>
  <sheetFormatPr defaultColWidth="9.140625" defaultRowHeight="12.75"/>
  <cols>
    <col min="1" max="2" width="1.421875" style="12" customWidth="1"/>
    <col min="3" max="3" width="5.57421875" style="12" customWidth="1"/>
    <col min="4" max="4" width="7.421875" style="12" customWidth="1"/>
    <col min="5" max="5" width="4.28125" style="12" customWidth="1"/>
    <col min="6" max="6" width="6.7109375" style="12" customWidth="1"/>
    <col min="7" max="7" width="3.7109375" style="12" customWidth="1"/>
    <col min="8" max="8" width="11.57421875" style="12" customWidth="1"/>
    <col min="9" max="9" width="14.8515625" style="12" customWidth="1"/>
    <col min="10" max="10" width="7.7109375" style="12" customWidth="1"/>
    <col min="11" max="11" width="4.140625" style="12" customWidth="1"/>
    <col min="12" max="12" width="12.00390625" style="12" customWidth="1"/>
    <col min="13" max="13" width="13.7109375" style="12" customWidth="1"/>
    <col min="14" max="14" width="9.140625" style="12" customWidth="1"/>
    <col min="15" max="15" width="1.28515625" style="12" customWidth="1"/>
    <col min="16" max="16384" width="9.140625" style="12" customWidth="1"/>
  </cols>
  <sheetData>
    <row r="1" ht="7.5" customHeight="1"/>
    <row r="2" spans="2:15" ht="7.5" customHeight="1">
      <c r="B2" s="29">
        <f>Settup!M17</f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2:15" ht="7.5" customHeight="1"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5"/>
    </row>
    <row r="4" spans="2:15" ht="39.75" customHeight="1" thickBot="1">
      <c r="B4" s="25"/>
      <c r="C4" s="22"/>
      <c r="D4" s="246">
        <f>Settup!F16</f>
        <v>0</v>
      </c>
      <c r="E4" s="247"/>
      <c r="F4" s="248"/>
      <c r="G4" s="172"/>
      <c r="H4" s="258">
        <f>Settup!F13</f>
        <v>0</v>
      </c>
      <c r="I4" s="259"/>
      <c r="J4" s="259"/>
      <c r="K4" s="259"/>
      <c r="L4" s="259"/>
      <c r="M4" s="260"/>
      <c r="O4" s="25"/>
    </row>
    <row r="5" spans="2:15" ht="19.5" customHeight="1" thickBot="1">
      <c r="B5" s="25"/>
      <c r="C5" s="22"/>
      <c r="D5" s="249"/>
      <c r="E5" s="250"/>
      <c r="F5" s="251"/>
      <c r="G5" s="173"/>
      <c r="H5" s="232">
        <f>Settup!F19</f>
        <v>0</v>
      </c>
      <c r="I5" s="233"/>
      <c r="J5" s="233"/>
      <c r="K5" s="233"/>
      <c r="L5" s="233"/>
      <c r="M5" s="234"/>
      <c r="O5" s="25"/>
    </row>
    <row r="6" spans="2:17" ht="15" customHeight="1" thickBot="1">
      <c r="B6" s="25"/>
      <c r="C6" s="22"/>
      <c r="D6" s="249"/>
      <c r="E6" s="250"/>
      <c r="F6" s="251"/>
      <c r="G6" s="173"/>
      <c r="H6" s="235">
        <f>Settup!F22</f>
        <v>0</v>
      </c>
      <c r="I6" s="236"/>
      <c r="J6" s="236"/>
      <c r="K6" s="236"/>
      <c r="L6" s="236"/>
      <c r="M6" s="237"/>
      <c r="N6" s="11"/>
      <c r="O6" s="26"/>
      <c r="P6" s="11"/>
      <c r="Q6" s="11"/>
    </row>
    <row r="7" spans="2:17" ht="15" customHeight="1" thickBot="1">
      <c r="B7" s="25"/>
      <c r="C7" s="22"/>
      <c r="D7" s="249"/>
      <c r="E7" s="250"/>
      <c r="F7" s="251"/>
      <c r="G7" s="173"/>
      <c r="H7" s="171">
        <f>IF(OR(Settup!F25=""),"","Telephone:")</f>
      </c>
      <c r="I7" s="179">
        <f>Settup!F25</f>
        <v>0</v>
      </c>
      <c r="J7" s="178">
        <f>IF(OR(Settup!D27=1),Settup!L29,"")</f>
      </c>
      <c r="K7" s="238">
        <f>IF(OR(Settup!D27=1),Settup!F30,"")</f>
      </c>
      <c r="L7" s="238"/>
      <c r="M7" s="239"/>
      <c r="N7" s="11"/>
      <c r="O7" s="26"/>
      <c r="P7" s="11"/>
      <c r="Q7" s="11"/>
    </row>
    <row r="8" spans="2:17" ht="15" customHeight="1">
      <c r="B8" s="25"/>
      <c r="C8" s="22"/>
      <c r="D8" s="252"/>
      <c r="E8" s="253"/>
      <c r="F8" s="254"/>
      <c r="G8" s="174"/>
      <c r="H8" s="217">
        <f>Settup!F35</f>
        <v>0</v>
      </c>
      <c r="I8" s="218"/>
      <c r="J8" s="182">
        <f>IF(OR(Settup!D37=1),"E-mail: ","")</f>
      </c>
      <c r="K8" s="219">
        <f>IF(OR(Settup!D37=1),Settup!F40,"")</f>
      </c>
      <c r="L8" s="220"/>
      <c r="M8" s="218"/>
      <c r="N8" s="11"/>
      <c r="O8" s="26"/>
      <c r="P8" s="11"/>
      <c r="Q8" s="11"/>
    </row>
    <row r="9" spans="2:15" ht="7.5" customHeight="1">
      <c r="B9" s="25"/>
      <c r="H9" s="9"/>
      <c r="I9" s="9"/>
      <c r="J9" s="9"/>
      <c r="K9" s="9"/>
      <c r="L9" s="9"/>
      <c r="M9" s="9"/>
      <c r="O9" s="27"/>
    </row>
    <row r="10" spans="2:15" ht="24.75" customHeight="1">
      <c r="B10" s="25"/>
      <c r="D10" s="264" t="s">
        <v>82</v>
      </c>
      <c r="E10" s="264"/>
      <c r="F10" s="264"/>
      <c r="G10" s="264"/>
      <c r="H10" s="264"/>
      <c r="I10" s="264"/>
      <c r="J10" s="264"/>
      <c r="K10" s="264"/>
      <c r="L10" s="264"/>
      <c r="M10" s="264"/>
      <c r="O10" s="25"/>
    </row>
    <row r="11" spans="2:15" ht="7.5" customHeight="1">
      <c r="B11" s="25"/>
      <c r="D11" s="19"/>
      <c r="E11" s="19"/>
      <c r="F11" s="19"/>
      <c r="G11" s="19"/>
      <c r="H11" s="19"/>
      <c r="M11" s="19"/>
      <c r="O11" s="25"/>
    </row>
    <row r="12" spans="2:15" ht="22.5" customHeight="1">
      <c r="B12" s="25"/>
      <c r="C12" s="17"/>
      <c r="D12" s="213"/>
      <c r="E12" s="214"/>
      <c r="F12" s="214"/>
      <c r="G12" s="215"/>
      <c r="H12" s="216"/>
      <c r="I12" s="10"/>
      <c r="K12" s="228" t="s">
        <v>11</v>
      </c>
      <c r="L12" s="229"/>
      <c r="M12" s="32"/>
      <c r="N12" s="10"/>
      <c r="O12" s="25"/>
    </row>
    <row r="13" spans="2:15" ht="18.75" customHeight="1">
      <c r="B13" s="25"/>
      <c r="C13" s="17"/>
      <c r="D13" s="240"/>
      <c r="E13" s="241"/>
      <c r="F13" s="241"/>
      <c r="G13" s="222"/>
      <c r="H13" s="223"/>
      <c r="I13" s="10"/>
      <c r="K13" s="20"/>
      <c r="L13" s="21"/>
      <c r="M13" s="33"/>
      <c r="N13" s="19"/>
      <c r="O13" s="25"/>
    </row>
    <row r="14" spans="2:15" ht="18.75" customHeight="1">
      <c r="B14" s="25"/>
      <c r="C14" s="17"/>
      <c r="D14" s="240"/>
      <c r="E14" s="241"/>
      <c r="F14" s="241"/>
      <c r="G14" s="222"/>
      <c r="H14" s="223"/>
      <c r="I14" s="10"/>
      <c r="K14" s="228" t="s">
        <v>0</v>
      </c>
      <c r="L14" s="229"/>
      <c r="M14" s="198"/>
      <c r="N14" s="198"/>
      <c r="O14" s="147"/>
    </row>
    <row r="15" spans="2:15" ht="18.75" customHeight="1">
      <c r="B15" s="25"/>
      <c r="C15" s="17"/>
      <c r="D15" s="240"/>
      <c r="E15" s="241"/>
      <c r="F15" s="241"/>
      <c r="G15" s="222"/>
      <c r="H15" s="223"/>
      <c r="I15" s="10"/>
      <c r="K15" s="21"/>
      <c r="L15" s="21"/>
      <c r="M15" s="33"/>
      <c r="N15" s="9"/>
      <c r="O15" s="25"/>
    </row>
    <row r="16" spans="2:15" ht="18.75" customHeight="1">
      <c r="B16" s="25"/>
      <c r="C16" s="17"/>
      <c r="D16" s="242"/>
      <c r="E16" s="243"/>
      <c r="F16" s="243"/>
      <c r="G16" s="244"/>
      <c r="H16" s="245"/>
      <c r="I16" s="10"/>
      <c r="K16" s="228" t="s">
        <v>10</v>
      </c>
      <c r="L16" s="229"/>
      <c r="M16" s="32"/>
      <c r="N16" s="10"/>
      <c r="O16" s="25"/>
    </row>
    <row r="17" spans="2:15" ht="18.75" customHeight="1">
      <c r="B17" s="25"/>
      <c r="D17" s="230"/>
      <c r="E17" s="230"/>
      <c r="F17" s="230"/>
      <c r="G17" s="231"/>
      <c r="H17" s="231"/>
      <c r="M17" s="9"/>
      <c r="O17" s="25"/>
    </row>
    <row r="18" spans="2:15" ht="15" customHeight="1">
      <c r="B18" s="25"/>
      <c r="C18" s="17"/>
      <c r="D18" s="256" t="s">
        <v>3</v>
      </c>
      <c r="E18" s="257"/>
      <c r="F18" s="209" t="s">
        <v>4</v>
      </c>
      <c r="G18" s="210"/>
      <c r="H18" s="210"/>
      <c r="I18" s="210"/>
      <c r="J18" s="210"/>
      <c r="K18" s="210"/>
      <c r="L18" s="1" t="s">
        <v>5</v>
      </c>
      <c r="M18" s="2" t="s">
        <v>6</v>
      </c>
      <c r="N18" s="10"/>
      <c r="O18" s="25"/>
    </row>
    <row r="19" spans="2:15" ht="15" customHeight="1">
      <c r="B19" s="25"/>
      <c r="C19" s="17"/>
      <c r="D19" s="34"/>
      <c r="E19" s="79">
        <f>IF(OR(D19&lt;0.001),"",Settup!I48)</f>
      </c>
      <c r="F19" s="204"/>
      <c r="G19" s="185"/>
      <c r="H19" s="185"/>
      <c r="I19" s="185"/>
      <c r="J19" s="185"/>
      <c r="K19" s="185"/>
      <c r="L19" s="6"/>
      <c r="M19" s="3">
        <f aca="true" t="shared" si="0" ref="M19:M44">ROUND(L19,2)*D19</f>
        <v>0</v>
      </c>
      <c r="N19" s="10"/>
      <c r="O19" s="25"/>
    </row>
    <row r="20" spans="2:15" ht="15" customHeight="1">
      <c r="B20" s="25"/>
      <c r="C20" s="17"/>
      <c r="D20" s="35"/>
      <c r="E20" s="72">
        <f>IF(OR(D20&lt;0.001),"",Settup!I48)</f>
      </c>
      <c r="F20" s="186"/>
      <c r="G20" s="184"/>
      <c r="H20" s="184"/>
      <c r="I20" s="184"/>
      <c r="J20" s="184"/>
      <c r="K20" s="184"/>
      <c r="L20" s="6"/>
      <c r="M20" s="3">
        <f t="shared" si="0"/>
        <v>0</v>
      </c>
      <c r="N20" s="10"/>
      <c r="O20" s="25"/>
    </row>
    <row r="21" spans="2:15" ht="15" customHeight="1">
      <c r="B21" s="25"/>
      <c r="C21" s="17"/>
      <c r="D21" s="35"/>
      <c r="E21" s="72">
        <f>IF(OR(D21&lt;0.001),"",Settup!I48)</f>
      </c>
      <c r="F21" s="186"/>
      <c r="G21" s="184"/>
      <c r="H21" s="184"/>
      <c r="I21" s="184"/>
      <c r="J21" s="184"/>
      <c r="K21" s="184"/>
      <c r="L21" s="6"/>
      <c r="M21" s="3">
        <f t="shared" si="0"/>
        <v>0</v>
      </c>
      <c r="N21" s="10"/>
      <c r="O21" s="25"/>
    </row>
    <row r="22" spans="2:15" ht="15" customHeight="1">
      <c r="B22" s="25"/>
      <c r="C22" s="17"/>
      <c r="D22" s="35"/>
      <c r="E22" s="72">
        <f>IF(OR(D22&lt;0.001),"",Settup!I48)</f>
      </c>
      <c r="F22" s="186"/>
      <c r="G22" s="184"/>
      <c r="H22" s="184"/>
      <c r="I22" s="184"/>
      <c r="J22" s="184"/>
      <c r="K22" s="184"/>
      <c r="L22" s="6"/>
      <c r="M22" s="3">
        <f t="shared" si="0"/>
        <v>0</v>
      </c>
      <c r="N22" s="10"/>
      <c r="O22" s="25"/>
    </row>
    <row r="23" spans="2:15" ht="15" customHeight="1">
      <c r="B23" s="25"/>
      <c r="C23" s="17"/>
      <c r="D23" s="35"/>
      <c r="E23" s="72">
        <f>IF(OR(D23&lt;0.001),"",Settup!I48)</f>
      </c>
      <c r="F23" s="186"/>
      <c r="G23" s="184"/>
      <c r="H23" s="184"/>
      <c r="I23" s="184"/>
      <c r="J23" s="184"/>
      <c r="K23" s="184"/>
      <c r="L23" s="6"/>
      <c r="M23" s="3">
        <f t="shared" si="0"/>
        <v>0</v>
      </c>
      <c r="N23" s="10"/>
      <c r="O23" s="25"/>
    </row>
    <row r="24" spans="2:15" ht="15" customHeight="1">
      <c r="B24" s="25"/>
      <c r="C24" s="17"/>
      <c r="D24" s="35"/>
      <c r="E24" s="72">
        <f>IF(OR(D24&lt;0.001),"",Settup!I48)</f>
      </c>
      <c r="F24" s="186"/>
      <c r="G24" s="184"/>
      <c r="H24" s="184"/>
      <c r="I24" s="184"/>
      <c r="J24" s="184"/>
      <c r="K24" s="184"/>
      <c r="L24" s="6"/>
      <c r="M24" s="3">
        <f t="shared" si="0"/>
        <v>0</v>
      </c>
      <c r="N24" s="10"/>
      <c r="O24" s="25"/>
    </row>
    <row r="25" spans="2:15" ht="15" customHeight="1">
      <c r="B25" s="25"/>
      <c r="C25" s="17"/>
      <c r="D25" s="35"/>
      <c r="E25" s="72">
        <f>IF(OR(D25&lt;0.001),"",Settup!I48)</f>
      </c>
      <c r="F25" s="186"/>
      <c r="G25" s="184"/>
      <c r="H25" s="184"/>
      <c r="I25" s="184"/>
      <c r="J25" s="184"/>
      <c r="K25" s="184"/>
      <c r="L25" s="6"/>
      <c r="M25" s="3">
        <f t="shared" si="0"/>
        <v>0</v>
      </c>
      <c r="N25" s="10"/>
      <c r="O25" s="25"/>
    </row>
    <row r="26" spans="2:15" ht="15" customHeight="1">
      <c r="B26" s="25"/>
      <c r="C26" s="17"/>
      <c r="D26" s="35"/>
      <c r="E26" s="72">
        <f>IF(OR(D26&lt;0.001),"",Settup!I48)</f>
      </c>
      <c r="F26" s="221"/>
      <c r="G26" s="222"/>
      <c r="H26" s="222"/>
      <c r="I26" s="222"/>
      <c r="J26" s="222"/>
      <c r="K26" s="223"/>
      <c r="L26" s="6"/>
      <c r="M26" s="3">
        <f t="shared" si="0"/>
        <v>0</v>
      </c>
      <c r="N26" s="10"/>
      <c r="O26" s="25"/>
    </row>
    <row r="27" spans="2:15" ht="15" customHeight="1">
      <c r="B27" s="25"/>
      <c r="C27" s="17"/>
      <c r="D27" s="35"/>
      <c r="E27" s="72">
        <f>IF(OR(D27&lt;0.001),"",Settup!I48)</f>
      </c>
      <c r="F27" s="207"/>
      <c r="G27" s="208"/>
      <c r="H27" s="208"/>
      <c r="I27" s="208"/>
      <c r="J27" s="208"/>
      <c r="K27" s="186"/>
      <c r="L27" s="6"/>
      <c r="M27" s="3">
        <f t="shared" si="0"/>
        <v>0</v>
      </c>
      <c r="N27" s="10"/>
      <c r="O27" s="25"/>
    </row>
    <row r="28" spans="2:15" ht="15" customHeight="1">
      <c r="B28" s="25"/>
      <c r="C28" s="17"/>
      <c r="D28" s="35"/>
      <c r="E28" s="72">
        <f>IF(OR(D28&lt;0.001),"",Settup!I48)</f>
      </c>
      <c r="F28" s="207"/>
      <c r="G28" s="208"/>
      <c r="H28" s="208"/>
      <c r="I28" s="208"/>
      <c r="J28" s="208"/>
      <c r="K28" s="186"/>
      <c r="L28" s="6"/>
      <c r="M28" s="3">
        <f t="shared" si="0"/>
        <v>0</v>
      </c>
      <c r="N28" s="10"/>
      <c r="O28" s="25"/>
    </row>
    <row r="29" spans="2:15" ht="15" customHeight="1">
      <c r="B29" s="25"/>
      <c r="C29" s="17"/>
      <c r="D29" s="35"/>
      <c r="E29" s="72">
        <f>IF(OR(D29&lt;0.001),"",Settup!I48)</f>
      </c>
      <c r="F29" s="207"/>
      <c r="G29" s="208"/>
      <c r="H29" s="208"/>
      <c r="I29" s="208"/>
      <c r="J29" s="208"/>
      <c r="K29" s="186"/>
      <c r="L29" s="6"/>
      <c r="M29" s="3">
        <f t="shared" si="0"/>
        <v>0</v>
      </c>
      <c r="N29" s="10"/>
      <c r="O29" s="25"/>
    </row>
    <row r="30" spans="2:15" ht="15" customHeight="1">
      <c r="B30" s="25"/>
      <c r="C30" s="17"/>
      <c r="D30" s="35"/>
      <c r="E30" s="72">
        <f>IF(OR(D30&lt;0.001),"",Settup!I48)</f>
      </c>
      <c r="F30" s="207"/>
      <c r="G30" s="208"/>
      <c r="H30" s="208"/>
      <c r="I30" s="208"/>
      <c r="J30" s="208"/>
      <c r="K30" s="186"/>
      <c r="L30" s="6"/>
      <c r="M30" s="3">
        <f t="shared" si="0"/>
        <v>0</v>
      </c>
      <c r="N30" s="10"/>
      <c r="O30" s="25"/>
    </row>
    <row r="31" spans="2:15" ht="15" customHeight="1">
      <c r="B31" s="25"/>
      <c r="C31" s="17"/>
      <c r="D31" s="35"/>
      <c r="E31" s="72">
        <f>IF(OR(D31&lt;0.001),"",Settup!I48)</f>
      </c>
      <c r="F31" s="207"/>
      <c r="G31" s="208"/>
      <c r="H31" s="208"/>
      <c r="I31" s="208"/>
      <c r="J31" s="208"/>
      <c r="K31" s="186"/>
      <c r="L31" s="6"/>
      <c r="M31" s="3">
        <f t="shared" si="0"/>
        <v>0</v>
      </c>
      <c r="N31" s="10"/>
      <c r="O31" s="25"/>
    </row>
    <row r="32" spans="2:15" ht="15" customHeight="1">
      <c r="B32" s="25"/>
      <c r="C32" s="17"/>
      <c r="D32" s="35"/>
      <c r="E32" s="72">
        <f>IF(OR(D32&lt;0.001),"",Settup!I48)</f>
      </c>
      <c r="F32" s="207"/>
      <c r="G32" s="208"/>
      <c r="H32" s="208"/>
      <c r="I32" s="208"/>
      <c r="J32" s="208"/>
      <c r="K32" s="186"/>
      <c r="L32" s="6"/>
      <c r="M32" s="3">
        <f t="shared" si="0"/>
        <v>0</v>
      </c>
      <c r="N32" s="10"/>
      <c r="O32" s="25"/>
    </row>
    <row r="33" spans="2:15" ht="15" customHeight="1">
      <c r="B33" s="25"/>
      <c r="C33" s="17"/>
      <c r="D33" s="35"/>
      <c r="E33" s="72">
        <f>IF(OR(D33&lt;0.001),"",Settup!I48)</f>
      </c>
      <c r="F33" s="207"/>
      <c r="G33" s="208"/>
      <c r="H33" s="208"/>
      <c r="I33" s="208"/>
      <c r="J33" s="208"/>
      <c r="K33" s="186"/>
      <c r="L33" s="6"/>
      <c r="M33" s="3">
        <f t="shared" si="0"/>
        <v>0</v>
      </c>
      <c r="N33" s="10"/>
      <c r="O33" s="25"/>
    </row>
    <row r="34" spans="2:15" ht="15" customHeight="1">
      <c r="B34" s="25"/>
      <c r="C34" s="17"/>
      <c r="D34" s="35"/>
      <c r="E34" s="72">
        <f>IF(OR(D34&lt;0.001),"",Settup!I48)</f>
      </c>
      <c r="F34" s="207"/>
      <c r="G34" s="208"/>
      <c r="H34" s="208"/>
      <c r="I34" s="208"/>
      <c r="J34" s="208"/>
      <c r="K34" s="186"/>
      <c r="L34" s="6"/>
      <c r="M34" s="3">
        <f t="shared" si="0"/>
        <v>0</v>
      </c>
      <c r="N34" s="10"/>
      <c r="O34" s="25"/>
    </row>
    <row r="35" spans="2:15" ht="15" customHeight="1">
      <c r="B35" s="25"/>
      <c r="C35" s="17"/>
      <c r="D35" s="35"/>
      <c r="E35" s="72">
        <f>IF(OR(D35&lt;0.001),"",Settup!I48)</f>
      </c>
      <c r="F35" s="207"/>
      <c r="G35" s="208"/>
      <c r="H35" s="208"/>
      <c r="I35" s="208"/>
      <c r="J35" s="208"/>
      <c r="K35" s="186"/>
      <c r="L35" s="6"/>
      <c r="M35" s="3">
        <f t="shared" si="0"/>
        <v>0</v>
      </c>
      <c r="N35" s="10"/>
      <c r="O35" s="25"/>
    </row>
    <row r="36" spans="2:15" ht="15" customHeight="1">
      <c r="B36" s="25"/>
      <c r="C36" s="17"/>
      <c r="D36" s="35"/>
      <c r="E36" s="72">
        <f>IF(OR(D36&lt;0.001),"",Settup!I48)</f>
      </c>
      <c r="F36" s="207"/>
      <c r="G36" s="208"/>
      <c r="H36" s="208"/>
      <c r="I36" s="208"/>
      <c r="J36" s="208"/>
      <c r="K36" s="186"/>
      <c r="L36" s="6"/>
      <c r="M36" s="3">
        <f t="shared" si="0"/>
        <v>0</v>
      </c>
      <c r="N36" s="10"/>
      <c r="O36" s="25"/>
    </row>
    <row r="37" spans="2:15" ht="15" customHeight="1">
      <c r="B37" s="25"/>
      <c r="C37" s="17"/>
      <c r="D37" s="35"/>
      <c r="E37" s="72">
        <f>IF(OR(D37&lt;0.001),"",Settup!I48)</f>
      </c>
      <c r="F37" s="207"/>
      <c r="G37" s="208"/>
      <c r="H37" s="208"/>
      <c r="I37" s="208"/>
      <c r="J37" s="208"/>
      <c r="K37" s="186"/>
      <c r="L37" s="6"/>
      <c r="M37" s="3">
        <f t="shared" si="0"/>
        <v>0</v>
      </c>
      <c r="N37" s="10"/>
      <c r="O37" s="25"/>
    </row>
    <row r="38" spans="2:15" ht="15" customHeight="1">
      <c r="B38" s="25"/>
      <c r="C38" s="17"/>
      <c r="D38" s="35"/>
      <c r="E38" s="72">
        <f>IF(OR(D38&lt;0.001),"",Settup!I48)</f>
      </c>
      <c r="F38" s="207"/>
      <c r="G38" s="208"/>
      <c r="H38" s="208"/>
      <c r="I38" s="208"/>
      <c r="J38" s="208"/>
      <c r="K38" s="186"/>
      <c r="L38" s="6"/>
      <c r="M38" s="3">
        <f t="shared" si="0"/>
        <v>0</v>
      </c>
      <c r="N38" s="10"/>
      <c r="O38" s="25"/>
    </row>
    <row r="39" spans="2:15" ht="15" customHeight="1">
      <c r="B39" s="25"/>
      <c r="C39" s="17"/>
      <c r="D39" s="35"/>
      <c r="E39" s="72">
        <f>IF(OR(D39&lt;0.001),"",Settup!I48)</f>
      </c>
      <c r="F39" s="207"/>
      <c r="G39" s="208"/>
      <c r="H39" s="208"/>
      <c r="I39" s="208"/>
      <c r="J39" s="208"/>
      <c r="K39" s="186"/>
      <c r="L39" s="6"/>
      <c r="M39" s="3">
        <f t="shared" si="0"/>
        <v>0</v>
      </c>
      <c r="N39" s="10"/>
      <c r="O39" s="25"/>
    </row>
    <row r="40" spans="2:15" ht="15" customHeight="1">
      <c r="B40" s="25"/>
      <c r="C40" s="17"/>
      <c r="D40" s="35"/>
      <c r="E40" s="72">
        <f>IF(OR(D40&lt;0.001),"",Settup!I48)</f>
      </c>
      <c r="F40" s="207"/>
      <c r="G40" s="208"/>
      <c r="H40" s="208"/>
      <c r="I40" s="208"/>
      <c r="J40" s="208"/>
      <c r="K40" s="186"/>
      <c r="L40" s="6"/>
      <c r="M40" s="3">
        <f t="shared" si="0"/>
        <v>0</v>
      </c>
      <c r="N40" s="10"/>
      <c r="O40" s="25"/>
    </row>
    <row r="41" spans="2:15" ht="15" customHeight="1">
      <c r="B41" s="25"/>
      <c r="C41" s="17"/>
      <c r="D41" s="35"/>
      <c r="E41" s="72">
        <f>IF(OR(D41&lt;0.001),"",Settup!I48)</f>
      </c>
      <c r="F41" s="186"/>
      <c r="G41" s="184"/>
      <c r="H41" s="184"/>
      <c r="I41" s="184"/>
      <c r="J41" s="184"/>
      <c r="K41" s="184"/>
      <c r="L41" s="6"/>
      <c r="M41" s="3">
        <f t="shared" si="0"/>
        <v>0</v>
      </c>
      <c r="N41" s="10"/>
      <c r="O41" s="25"/>
    </row>
    <row r="42" spans="2:15" ht="15" customHeight="1">
      <c r="B42" s="25"/>
      <c r="C42" s="17"/>
      <c r="D42" s="35"/>
      <c r="E42" s="72">
        <f>IF(OR(D42&lt;0.001),"",Settup!I48)</f>
      </c>
      <c r="F42" s="186"/>
      <c r="G42" s="184"/>
      <c r="H42" s="184"/>
      <c r="I42" s="184"/>
      <c r="J42" s="184"/>
      <c r="K42" s="184"/>
      <c r="L42" s="6"/>
      <c r="M42" s="3">
        <f t="shared" si="0"/>
        <v>0</v>
      </c>
      <c r="N42" s="10"/>
      <c r="O42" s="25"/>
    </row>
    <row r="43" spans="2:15" ht="15" customHeight="1">
      <c r="B43" s="25"/>
      <c r="C43" s="17"/>
      <c r="D43" s="35"/>
      <c r="E43" s="72">
        <f>IF(OR(D43&lt;0.001),"",Settup!I48)</f>
      </c>
      <c r="F43" s="186"/>
      <c r="G43" s="184"/>
      <c r="H43" s="184"/>
      <c r="I43" s="184"/>
      <c r="J43" s="184"/>
      <c r="K43" s="184"/>
      <c r="L43" s="6"/>
      <c r="M43" s="3">
        <f t="shared" si="0"/>
        <v>0</v>
      </c>
      <c r="N43" s="10"/>
      <c r="O43" s="25"/>
    </row>
    <row r="44" spans="2:15" ht="15" customHeight="1">
      <c r="B44" s="25"/>
      <c r="C44" s="17"/>
      <c r="D44" s="36"/>
      <c r="E44" s="73">
        <f>IF(OR(D44&lt;0.001),"",Settup!I48)</f>
      </c>
      <c r="F44" s="205"/>
      <c r="G44" s="206"/>
      <c r="H44" s="206"/>
      <c r="I44" s="206"/>
      <c r="J44" s="206"/>
      <c r="K44" s="206"/>
      <c r="L44" s="7"/>
      <c r="M44" s="3">
        <f t="shared" si="0"/>
        <v>0</v>
      </c>
      <c r="N44" s="10"/>
      <c r="O44" s="25"/>
    </row>
    <row r="45" spans="2:15" ht="16.5" customHeight="1">
      <c r="B45" s="25"/>
      <c r="D45" s="8"/>
      <c r="E45" s="8"/>
      <c r="F45" s="9"/>
      <c r="G45" s="8"/>
      <c r="H45" s="8"/>
      <c r="I45" s="8"/>
      <c r="J45" s="9"/>
      <c r="K45" s="9"/>
      <c r="L45" s="31" t="s">
        <v>1</v>
      </c>
      <c r="M45" s="4">
        <f>SUM(M19:M44)</f>
        <v>0</v>
      </c>
      <c r="N45" s="10"/>
      <c r="O45" s="25"/>
    </row>
    <row r="46" spans="2:15" ht="16.5" customHeight="1">
      <c r="B46" s="25"/>
      <c r="D46" s="226"/>
      <c r="E46" s="227"/>
      <c r="F46" s="261"/>
      <c r="G46" s="262"/>
      <c r="H46" s="263"/>
      <c r="L46" s="13">
        <f>IF(OR(Settup!D52=1),"VAT £","")</f>
      </c>
      <c r="M46" s="4">
        <f>IF(OR(Settup!D52=1),(M45*Settup!I89),0)</f>
        <v>0</v>
      </c>
      <c r="N46" s="10"/>
      <c r="O46" s="25"/>
    </row>
    <row r="47" spans="2:15" ht="16.5" customHeight="1">
      <c r="B47" s="25"/>
      <c r="F47" s="14"/>
      <c r="G47" s="14"/>
      <c r="H47" s="14"/>
      <c r="I47" s="15"/>
      <c r="L47" s="16" t="s">
        <v>2</v>
      </c>
      <c r="M47" s="5">
        <f>M45+M46</f>
        <v>0</v>
      </c>
      <c r="N47" s="10"/>
      <c r="O47" s="25"/>
    </row>
    <row r="48" spans="2:15" ht="12.75">
      <c r="B48" s="25"/>
      <c r="D48" s="18"/>
      <c r="E48" s="18"/>
      <c r="F48" s="18"/>
      <c r="G48" s="18"/>
      <c r="H48" s="18"/>
      <c r="I48" s="18"/>
      <c r="J48" s="15"/>
      <c r="O48" s="25"/>
    </row>
    <row r="49" spans="2:15" ht="12.75">
      <c r="B49" s="25"/>
      <c r="D49" s="226">
        <f>IF(OR(Settup!D73=1),"Please Make Cheques Payable to: ","")</f>
      </c>
      <c r="E49" s="255"/>
      <c r="F49" s="255"/>
      <c r="G49" s="255"/>
      <c r="H49" s="227"/>
      <c r="I49" s="199">
        <f>IF(OR(Settup!D73=1),Settup!F75,"")</f>
      </c>
      <c r="J49" s="200"/>
      <c r="K49" s="200"/>
      <c r="L49" s="201"/>
      <c r="O49" s="25"/>
    </row>
    <row r="50" spans="2:15" ht="12.75">
      <c r="B50" s="25"/>
      <c r="D50" s="224">
        <f>IF(OR(Settup!D79=1),"Bank Name: ","")</f>
      </c>
      <c r="E50" s="224"/>
      <c r="F50" s="211">
        <f>IF(OR(Settup!D79=1),Settup!G81,"")</f>
      </c>
      <c r="G50" s="225"/>
      <c r="H50" s="212"/>
      <c r="I50" s="37">
        <f>IF(OR(Settup!D79=1),"Sort Code: ","")</f>
      </c>
      <c r="J50" s="211">
        <f>IF(OR(Settup!D79=1),Settup!G83,"")</f>
      </c>
      <c r="K50" s="212"/>
      <c r="L50" s="37">
        <f>IF(OR(Settup!D79=1),"Account No: ","")</f>
      </c>
      <c r="M50" s="211">
        <f>IF(OR(Settup!D79=1),Settup!G85,"")</f>
      </c>
      <c r="N50" s="212"/>
      <c r="O50" s="25"/>
    </row>
    <row r="51" spans="2:15" ht="12.75">
      <c r="B51" s="25"/>
      <c r="D51" s="54"/>
      <c r="E51" s="199"/>
      <c r="F51" s="200"/>
      <c r="G51" s="200"/>
      <c r="H51" s="201"/>
      <c r="I51" s="54">
        <f>IF(OR(Settup!D89=1),"VAT No: ","")</f>
      </c>
      <c r="J51" s="199">
        <f>IF(OR(Settup!D89=1),Settup!F91,"")</f>
      </c>
      <c r="K51" s="200"/>
      <c r="L51" s="201"/>
      <c r="O51" s="25"/>
    </row>
    <row r="52" spans="2:15" ht="12.75">
      <c r="B52" s="25"/>
      <c r="E52" s="54"/>
      <c r="F52" s="54"/>
      <c r="G52" s="54"/>
      <c r="H52" s="54"/>
      <c r="I52" s="54">
        <f>IF(OR(Settup!D95=1),"Company Number: ","")</f>
      </c>
      <c r="J52" s="199">
        <f>IF(OR(Settup!D95=1),Settup!F97,"")</f>
      </c>
      <c r="K52" s="200"/>
      <c r="L52" s="201"/>
      <c r="O52" s="25"/>
    </row>
    <row r="53" spans="2:15" ht="12.75">
      <c r="B53" s="25"/>
      <c r="D53" s="18"/>
      <c r="E53" s="18"/>
      <c r="F53" s="18"/>
      <c r="G53" s="18"/>
      <c r="H53" s="18"/>
      <c r="I53" s="18"/>
      <c r="O53" s="25"/>
    </row>
    <row r="54" spans="2:15" ht="7.5" customHeight="1">
      <c r="B54" s="30"/>
      <c r="C54" s="202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3"/>
      <c r="O54" s="28"/>
    </row>
  </sheetData>
  <mergeCells count="58">
    <mergeCell ref="M14:N14"/>
    <mergeCell ref="E51:H51"/>
    <mergeCell ref="C54:M54"/>
    <mergeCell ref="F19:K19"/>
    <mergeCell ref="F20:K20"/>
    <mergeCell ref="F21:K21"/>
    <mergeCell ref="F22:K22"/>
    <mergeCell ref="F23:K23"/>
    <mergeCell ref="F24:K24"/>
    <mergeCell ref="F42:K42"/>
    <mergeCell ref="F44:K44"/>
    <mergeCell ref="F41:K41"/>
    <mergeCell ref="F35:K35"/>
    <mergeCell ref="F40:K40"/>
    <mergeCell ref="F36:K36"/>
    <mergeCell ref="F37:K37"/>
    <mergeCell ref="F38:K38"/>
    <mergeCell ref="F39:K39"/>
    <mergeCell ref="F18:K18"/>
    <mergeCell ref="F43:K43"/>
    <mergeCell ref="F27:K27"/>
    <mergeCell ref="F28:K28"/>
    <mergeCell ref="F29:K29"/>
    <mergeCell ref="F30:K30"/>
    <mergeCell ref="F31:K31"/>
    <mergeCell ref="F32:K32"/>
    <mergeCell ref="F33:K33"/>
    <mergeCell ref="F34:K34"/>
    <mergeCell ref="J50:K50"/>
    <mergeCell ref="D12:H12"/>
    <mergeCell ref="H8:I8"/>
    <mergeCell ref="K8:M8"/>
    <mergeCell ref="I49:L49"/>
    <mergeCell ref="F26:K26"/>
    <mergeCell ref="F25:K25"/>
    <mergeCell ref="D50:E50"/>
    <mergeCell ref="F50:H50"/>
    <mergeCell ref="D46:E46"/>
    <mergeCell ref="K16:L16"/>
    <mergeCell ref="K12:L12"/>
    <mergeCell ref="D17:H17"/>
    <mergeCell ref="H5:M5"/>
    <mergeCell ref="H6:M6"/>
    <mergeCell ref="K7:M7"/>
    <mergeCell ref="D13:H13"/>
    <mergeCell ref="D14:H14"/>
    <mergeCell ref="D15:H15"/>
    <mergeCell ref="D16:H16"/>
    <mergeCell ref="J52:L52"/>
    <mergeCell ref="J51:L51"/>
    <mergeCell ref="M50:N50"/>
    <mergeCell ref="D4:F8"/>
    <mergeCell ref="D49:H49"/>
    <mergeCell ref="D18:E18"/>
    <mergeCell ref="H4:M4"/>
    <mergeCell ref="F46:H46"/>
    <mergeCell ref="D10:M10"/>
    <mergeCell ref="K14:L14"/>
  </mergeCells>
  <conditionalFormatting sqref="D10:M10 N3:N8 C3:C8 D3:M3">
    <cfRule type="expression" priority="1" dxfId="0" stopIfTrue="1">
      <formula>$B$2=1</formula>
    </cfRule>
    <cfRule type="expression" priority="2" dxfId="1" stopIfTrue="1">
      <formula>$B$2=2</formula>
    </cfRule>
    <cfRule type="expression" priority="3" dxfId="2" stopIfTrue="1">
      <formula>$B$2=3</formula>
    </cfRule>
  </conditionalFormatting>
  <conditionalFormatting sqref="H4:M4">
    <cfRule type="expression" priority="4" dxfId="3" stopIfTrue="1">
      <formula>$B$2=1</formula>
    </cfRule>
    <cfRule type="expression" priority="5" dxfId="4" stopIfTrue="1">
      <formula>$B$2=2</formula>
    </cfRule>
    <cfRule type="expression" priority="6" dxfId="5" stopIfTrue="1">
      <formula>$B$2=3</formula>
    </cfRule>
  </conditionalFormatting>
  <conditionalFormatting sqref="H5:M5">
    <cfRule type="expression" priority="7" dxfId="6" stopIfTrue="1">
      <formula>$B$2=1</formula>
    </cfRule>
    <cfRule type="expression" priority="8" dxfId="7" stopIfTrue="1">
      <formula>$B$2=2</formula>
    </cfRule>
    <cfRule type="expression" priority="9" dxfId="8" stopIfTrue="1">
      <formula>$B$2=3</formula>
    </cfRule>
  </conditionalFormatting>
  <conditionalFormatting sqref="H7">
    <cfRule type="expression" priority="10" dxfId="6" stopIfTrue="1">
      <formula>$B$2=1</formula>
    </cfRule>
    <cfRule type="expression" priority="11" dxfId="9" stopIfTrue="1">
      <formula>$B$2=2</formula>
    </cfRule>
    <cfRule type="expression" priority="12" dxfId="8" stopIfTrue="1">
      <formula>$B$2=3</formula>
    </cfRule>
  </conditionalFormatting>
  <conditionalFormatting sqref="H6:M6">
    <cfRule type="expression" priority="13" dxfId="10" stopIfTrue="1">
      <formula>$B$2=1</formula>
    </cfRule>
    <cfRule type="expression" priority="14" dxfId="11" stopIfTrue="1">
      <formula>$B$2=2</formula>
    </cfRule>
    <cfRule type="expression" priority="15" dxfId="12" stopIfTrue="1">
      <formula>$B$2=3</formula>
    </cfRule>
  </conditionalFormatting>
  <conditionalFormatting sqref="G4:G7">
    <cfRule type="expression" priority="16" dxfId="13" stopIfTrue="1">
      <formula>$B$2=1</formula>
    </cfRule>
    <cfRule type="expression" priority="17" dxfId="14" stopIfTrue="1">
      <formula>$B$2=2</formula>
    </cfRule>
    <cfRule type="expression" priority="18" dxfId="15" stopIfTrue="1">
      <formula>$B$2=3</formula>
    </cfRule>
  </conditionalFormatting>
  <conditionalFormatting sqref="G8">
    <cfRule type="expression" priority="19" dxfId="16" stopIfTrue="1">
      <formula>$B$2=1</formula>
    </cfRule>
    <cfRule type="expression" priority="20" dxfId="17" stopIfTrue="1">
      <formula>$B$2=2</formula>
    </cfRule>
    <cfRule type="expression" priority="21" dxfId="18" stopIfTrue="1">
      <formula>$B$2=3</formula>
    </cfRule>
  </conditionalFormatting>
  <conditionalFormatting sqref="D4:F8">
    <cfRule type="expression" priority="22" dxfId="19" stopIfTrue="1">
      <formula>$B$2=1</formula>
    </cfRule>
    <cfRule type="expression" priority="23" dxfId="20" stopIfTrue="1">
      <formula>$B$2=2</formula>
    </cfRule>
    <cfRule type="expression" priority="24" dxfId="21" stopIfTrue="1">
      <formula>$B$2=3</formula>
    </cfRule>
  </conditionalFormatting>
  <conditionalFormatting sqref="H8:I8">
    <cfRule type="expression" priority="25" dxfId="22" stopIfTrue="1">
      <formula>$B$2=1</formula>
    </cfRule>
    <cfRule type="expression" priority="26" dxfId="9" stopIfTrue="1">
      <formula>$B$2=2</formula>
    </cfRule>
    <cfRule type="expression" priority="27" dxfId="23" stopIfTrue="1">
      <formula>$B$2=3</formula>
    </cfRule>
  </conditionalFormatting>
  <conditionalFormatting sqref="I7:M7">
    <cfRule type="expression" priority="28" dxfId="24" stopIfTrue="1">
      <formula>$B$2=1</formula>
    </cfRule>
    <cfRule type="expression" priority="29" dxfId="25" stopIfTrue="1">
      <formula>$B$2=2</formula>
    </cfRule>
    <cfRule type="expression" priority="30" dxfId="26" stopIfTrue="1">
      <formula>$B$2=3</formula>
    </cfRule>
  </conditionalFormatting>
  <conditionalFormatting sqref="J8:M8">
    <cfRule type="expression" priority="31" dxfId="27" stopIfTrue="1">
      <formula>$B$2=1</formula>
    </cfRule>
    <cfRule type="expression" priority="32" dxfId="25" stopIfTrue="1">
      <formula>$B$2=2</formula>
    </cfRule>
    <cfRule type="expression" priority="33" dxfId="28" stopIfTrue="1">
      <formula>$B$2=3</formula>
    </cfRule>
  </conditionalFormatting>
  <conditionalFormatting sqref="C45:L53 M48:N53">
    <cfRule type="expression" priority="34" dxfId="0" stopIfTrue="1">
      <formula>$B$2=1</formula>
    </cfRule>
    <cfRule type="expression" priority="35" dxfId="1" stopIfTrue="1">
      <formula>$B$2=2</formula>
    </cfRule>
    <cfRule type="expression" priority="36" dxfId="2" stopIfTrue="1">
      <formula>$B$2=3</formula>
    </cfRule>
  </conditionalFormatting>
  <dataValidations count="3">
    <dataValidation type="whole" allowBlank="1" showInputMessage="1" showErrorMessage="1" errorTitle="Quantity" error="Whole Numbers only&#10;1 to 99999" sqref="D19:D44">
      <formula1>0</formula1>
      <formula2>99999</formula2>
    </dataValidation>
    <dataValidation type="decimal" operator="greaterThan" allowBlank="1" showInputMessage="1" showErrorMessage="1" errorTitle="Unit Price" error="Must be over 1p&#10;Enter £.p eg 1.25 for £1.25&#10;Will always round to the nearest penny" sqref="L19:L44">
      <formula1>0.01</formula1>
    </dataValidation>
    <dataValidation type="date" allowBlank="1" showInputMessage="1" showErrorMessage="1" errorTitle="Date" error="Enter eg.&#10;5/10 for 5 December (This Year)&#10;Or 20/7/05 for 20 July 2005" sqref="M14:N14">
      <formula1>1</formula1>
      <formula2>401768</formula2>
    </dataValidation>
  </dataValidations>
  <printOptions horizontalCentered="1" verticalCentered="1"/>
  <pageMargins left="0.1968503937007874" right="0.1968503937007874" top="0.1968503937007874" bottom="0.62992125984251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54"/>
  <sheetViews>
    <sheetView showRowColHeaders="0" showZeros="0" workbookViewId="0" topLeftCell="A1">
      <selection activeCell="A1" sqref="A1"/>
    </sheetView>
  </sheetViews>
  <sheetFormatPr defaultColWidth="9.140625" defaultRowHeight="12.75"/>
  <cols>
    <col min="1" max="2" width="1.421875" style="12" customWidth="1"/>
    <col min="3" max="3" width="5.57421875" style="12" customWidth="1"/>
    <col min="4" max="4" width="7.421875" style="12" customWidth="1"/>
    <col min="5" max="5" width="4.28125" style="12" customWidth="1"/>
    <col min="6" max="6" width="6.7109375" style="12" customWidth="1"/>
    <col min="7" max="7" width="3.7109375" style="12" customWidth="1"/>
    <col min="8" max="8" width="11.57421875" style="12" customWidth="1"/>
    <col min="9" max="9" width="14.8515625" style="12" customWidth="1"/>
    <col min="10" max="10" width="7.7109375" style="12" customWidth="1"/>
    <col min="11" max="11" width="4.140625" style="12" customWidth="1"/>
    <col min="12" max="12" width="12.00390625" style="12" customWidth="1"/>
    <col min="13" max="13" width="13.7109375" style="12" customWidth="1"/>
    <col min="14" max="14" width="9.140625" style="12" customWidth="1"/>
    <col min="15" max="15" width="1.28515625" style="12" customWidth="1"/>
    <col min="16" max="16384" width="9.140625" style="12" customWidth="1"/>
  </cols>
  <sheetData>
    <row r="1" ht="7.5" customHeight="1"/>
    <row r="2" spans="2:15" ht="7.5" customHeight="1">
      <c r="B2" s="29">
        <f>Settup!M17</f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2:15" ht="7.5" customHeight="1"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5"/>
    </row>
    <row r="4" spans="2:15" ht="39.75" customHeight="1" thickBot="1">
      <c r="B4" s="25"/>
      <c r="C4" s="22"/>
      <c r="D4" s="246">
        <f>Settup!F16</f>
        <v>0</v>
      </c>
      <c r="E4" s="247"/>
      <c r="F4" s="248"/>
      <c r="G4" s="172"/>
      <c r="H4" s="258">
        <f>Settup!F13</f>
        <v>0</v>
      </c>
      <c r="I4" s="259"/>
      <c r="J4" s="259"/>
      <c r="K4" s="259"/>
      <c r="L4" s="259"/>
      <c r="M4" s="260"/>
      <c r="O4" s="25"/>
    </row>
    <row r="5" spans="2:15" ht="19.5" customHeight="1" thickBot="1">
      <c r="B5" s="25"/>
      <c r="C5" s="22"/>
      <c r="D5" s="249"/>
      <c r="E5" s="250"/>
      <c r="F5" s="251"/>
      <c r="G5" s="173"/>
      <c r="H5" s="232">
        <f>Settup!F19</f>
        <v>0</v>
      </c>
      <c r="I5" s="233"/>
      <c r="J5" s="233"/>
      <c r="K5" s="233"/>
      <c r="L5" s="233"/>
      <c r="M5" s="234"/>
      <c r="O5" s="25"/>
    </row>
    <row r="6" spans="2:17" ht="15" customHeight="1" thickBot="1">
      <c r="B6" s="25"/>
      <c r="C6" s="22"/>
      <c r="D6" s="249"/>
      <c r="E6" s="250"/>
      <c r="F6" s="251"/>
      <c r="G6" s="173"/>
      <c r="H6" s="235">
        <f>Settup!F22</f>
        <v>0</v>
      </c>
      <c r="I6" s="236"/>
      <c r="J6" s="236"/>
      <c r="K6" s="236"/>
      <c r="L6" s="236"/>
      <c r="M6" s="237"/>
      <c r="N6" s="11"/>
      <c r="O6" s="26"/>
      <c r="P6" s="11"/>
      <c r="Q6" s="11"/>
    </row>
    <row r="7" spans="2:17" ht="15" customHeight="1" thickBot="1">
      <c r="B7" s="25"/>
      <c r="C7" s="22"/>
      <c r="D7" s="249"/>
      <c r="E7" s="250"/>
      <c r="F7" s="251"/>
      <c r="G7" s="173"/>
      <c r="H7" s="171">
        <f>IF(OR(Settup!F25=""),"","Telephone:")</f>
      </c>
      <c r="I7" s="179">
        <f>Settup!F25</f>
        <v>0</v>
      </c>
      <c r="J7" s="178">
        <f>IF(OR(Settup!D27=1),Settup!L29,"")</f>
      </c>
      <c r="K7" s="238">
        <f>IF(OR(Settup!D27=1),Settup!F30,"")</f>
      </c>
      <c r="L7" s="238"/>
      <c r="M7" s="239"/>
      <c r="N7" s="11"/>
      <c r="O7" s="26"/>
      <c r="P7" s="11"/>
      <c r="Q7" s="11"/>
    </row>
    <row r="8" spans="2:17" ht="15" customHeight="1">
      <c r="B8" s="25"/>
      <c r="C8" s="22"/>
      <c r="D8" s="252"/>
      <c r="E8" s="253"/>
      <c r="F8" s="254"/>
      <c r="G8" s="174"/>
      <c r="H8" s="217">
        <f>Settup!F35</f>
        <v>0</v>
      </c>
      <c r="I8" s="218"/>
      <c r="J8" s="182">
        <f>IF(OR(Settup!D37=1),"E-mail: ","")</f>
      </c>
      <c r="K8" s="219">
        <f>IF(OR(Settup!D37=1),Settup!F40,"")</f>
      </c>
      <c r="L8" s="220"/>
      <c r="M8" s="218"/>
      <c r="N8" s="11"/>
      <c r="O8" s="26"/>
      <c r="P8" s="11"/>
      <c r="Q8" s="11"/>
    </row>
    <row r="9" spans="2:15" ht="7.5" customHeight="1">
      <c r="B9" s="25"/>
      <c r="O9" s="27"/>
    </row>
    <row r="10" spans="2:15" ht="24.75" customHeight="1">
      <c r="B10" s="25"/>
      <c r="D10" s="264" t="s">
        <v>8</v>
      </c>
      <c r="E10" s="264"/>
      <c r="F10" s="264"/>
      <c r="G10" s="264"/>
      <c r="H10" s="264"/>
      <c r="I10" s="264"/>
      <c r="J10" s="264"/>
      <c r="K10" s="264"/>
      <c r="L10" s="264"/>
      <c r="M10" s="264"/>
      <c r="O10" s="25"/>
    </row>
    <row r="11" spans="2:15" ht="7.5" customHeight="1">
      <c r="B11" s="25"/>
      <c r="D11" s="19"/>
      <c r="E11" s="19"/>
      <c r="F11" s="19"/>
      <c r="G11" s="19"/>
      <c r="H11" s="19"/>
      <c r="M11" s="19"/>
      <c r="O11" s="25"/>
    </row>
    <row r="12" spans="2:15" ht="22.5" customHeight="1">
      <c r="B12" s="25"/>
      <c r="C12" s="17"/>
      <c r="D12" s="268">
        <f>Invoice!D12</f>
        <v>0</v>
      </c>
      <c r="E12" s="269"/>
      <c r="F12" s="269"/>
      <c r="G12" s="270"/>
      <c r="H12" s="271"/>
      <c r="I12" s="10"/>
      <c r="K12" s="228" t="s">
        <v>11</v>
      </c>
      <c r="L12" s="229"/>
      <c r="M12" s="63">
        <f>Invoice!M12</f>
        <v>0</v>
      </c>
      <c r="N12" s="10"/>
      <c r="O12" s="25"/>
    </row>
    <row r="13" spans="2:15" ht="18.75" customHeight="1">
      <c r="B13" s="25"/>
      <c r="C13" s="17"/>
      <c r="D13" s="285">
        <f>Invoice!D13</f>
        <v>0</v>
      </c>
      <c r="E13" s="286"/>
      <c r="F13" s="286"/>
      <c r="G13" s="287"/>
      <c r="H13" s="288"/>
      <c r="I13" s="10"/>
      <c r="K13" s="20"/>
      <c r="L13" s="21"/>
      <c r="M13" s="33"/>
      <c r="N13" s="19"/>
      <c r="O13" s="25"/>
    </row>
    <row r="14" spans="2:15" ht="18.75" customHeight="1">
      <c r="B14" s="25"/>
      <c r="C14" s="17"/>
      <c r="D14" s="285">
        <f>Invoice!D14</f>
        <v>0</v>
      </c>
      <c r="E14" s="286"/>
      <c r="F14" s="286"/>
      <c r="G14" s="287"/>
      <c r="H14" s="288"/>
      <c r="I14" s="10"/>
      <c r="K14" s="228" t="s">
        <v>0</v>
      </c>
      <c r="L14" s="229"/>
      <c r="M14" s="289">
        <f>Invoice!M14</f>
        <v>0</v>
      </c>
      <c r="N14" s="289"/>
      <c r="O14" s="147"/>
    </row>
    <row r="15" spans="2:15" ht="18.75" customHeight="1">
      <c r="B15" s="25"/>
      <c r="C15" s="17"/>
      <c r="D15" s="285">
        <f>Invoice!D15</f>
        <v>0</v>
      </c>
      <c r="E15" s="286"/>
      <c r="F15" s="286"/>
      <c r="G15" s="287"/>
      <c r="H15" s="288"/>
      <c r="I15" s="10"/>
      <c r="K15" s="21"/>
      <c r="L15" s="21"/>
      <c r="M15" s="33"/>
      <c r="N15" s="9"/>
      <c r="O15" s="25"/>
    </row>
    <row r="16" spans="2:15" ht="18.75" customHeight="1">
      <c r="B16" s="25"/>
      <c r="C16" s="17"/>
      <c r="D16" s="281">
        <f>Invoice!D16</f>
        <v>0</v>
      </c>
      <c r="E16" s="282"/>
      <c r="F16" s="282"/>
      <c r="G16" s="283"/>
      <c r="H16" s="284"/>
      <c r="I16" s="10"/>
      <c r="K16" s="228" t="s">
        <v>10</v>
      </c>
      <c r="L16" s="229"/>
      <c r="M16" s="63">
        <f>Invoice!M16</f>
        <v>0</v>
      </c>
      <c r="N16" s="10"/>
      <c r="O16" s="25"/>
    </row>
    <row r="17" spans="2:15" ht="18.75" customHeight="1">
      <c r="B17" s="25"/>
      <c r="D17" s="266"/>
      <c r="E17" s="266"/>
      <c r="F17" s="266"/>
      <c r="G17" s="267"/>
      <c r="H17" s="267"/>
      <c r="M17" s="9"/>
      <c r="O17" s="25"/>
    </row>
    <row r="18" spans="2:15" ht="15" customHeight="1">
      <c r="B18" s="25"/>
      <c r="C18" s="17"/>
      <c r="D18" s="256" t="s">
        <v>3</v>
      </c>
      <c r="E18" s="265"/>
      <c r="F18" s="209" t="s">
        <v>4</v>
      </c>
      <c r="G18" s="210"/>
      <c r="H18" s="210"/>
      <c r="I18" s="210"/>
      <c r="J18" s="210"/>
      <c r="K18" s="210"/>
      <c r="L18" s="1" t="s">
        <v>5</v>
      </c>
      <c r="M18" s="2" t="s">
        <v>6</v>
      </c>
      <c r="N18" s="10"/>
      <c r="O18" s="25"/>
    </row>
    <row r="19" spans="2:15" ht="15" customHeight="1">
      <c r="B19" s="25"/>
      <c r="C19" s="17"/>
      <c r="D19" s="64">
        <f>Invoice!D19</f>
        <v>0</v>
      </c>
      <c r="E19" s="79">
        <f>IF(OR(D19&lt;0.001),"",Settup!I48)</f>
      </c>
      <c r="F19" s="292">
        <f>Invoice!F19</f>
        <v>0</v>
      </c>
      <c r="G19" s="293"/>
      <c r="H19" s="293"/>
      <c r="I19" s="293"/>
      <c r="J19" s="293"/>
      <c r="K19" s="293"/>
      <c r="L19" s="74">
        <f>Invoice!L19</f>
        <v>0</v>
      </c>
      <c r="M19" s="74">
        <f aca="true" t="shared" si="0" ref="M19:M44">L19*D19</f>
        <v>0</v>
      </c>
      <c r="N19" s="10"/>
      <c r="O19" s="25"/>
    </row>
    <row r="20" spans="2:15" ht="15" customHeight="1">
      <c r="B20" s="25"/>
      <c r="C20" s="17"/>
      <c r="D20" s="65">
        <f>Invoice!D20</f>
        <v>0</v>
      </c>
      <c r="E20" s="72">
        <f>IF(OR(D20&lt;0.001),"",Settup!I48)</f>
      </c>
      <c r="F20" s="272">
        <f>Invoice!F20</f>
        <v>0</v>
      </c>
      <c r="G20" s="273"/>
      <c r="H20" s="273"/>
      <c r="I20" s="273"/>
      <c r="J20" s="273"/>
      <c r="K20" s="273"/>
      <c r="L20" s="75">
        <f>Invoice!L20</f>
        <v>0</v>
      </c>
      <c r="M20" s="75">
        <f t="shared" si="0"/>
        <v>0</v>
      </c>
      <c r="N20" s="10"/>
      <c r="O20" s="25"/>
    </row>
    <row r="21" spans="2:15" ht="15" customHeight="1">
      <c r="B21" s="25"/>
      <c r="C21" s="17"/>
      <c r="D21" s="65">
        <f>Invoice!D21</f>
        <v>0</v>
      </c>
      <c r="E21" s="72">
        <f>IF(OR(D21&lt;0.001),"",Settup!I48)</f>
      </c>
      <c r="F21" s="272">
        <f>Invoice!F21</f>
        <v>0</v>
      </c>
      <c r="G21" s="273"/>
      <c r="H21" s="273"/>
      <c r="I21" s="273"/>
      <c r="J21" s="273"/>
      <c r="K21" s="273"/>
      <c r="L21" s="75">
        <f>Invoice!L21</f>
        <v>0</v>
      </c>
      <c r="M21" s="75">
        <f t="shared" si="0"/>
        <v>0</v>
      </c>
      <c r="N21" s="10"/>
      <c r="O21" s="25"/>
    </row>
    <row r="22" spans="2:15" ht="15" customHeight="1">
      <c r="B22" s="25"/>
      <c r="C22" s="17"/>
      <c r="D22" s="65">
        <f>Invoice!D22</f>
        <v>0</v>
      </c>
      <c r="E22" s="72">
        <f>IF(OR(D22&lt;0.001),"",Settup!I48)</f>
      </c>
      <c r="F22" s="272">
        <f>Invoice!F22</f>
        <v>0</v>
      </c>
      <c r="G22" s="273"/>
      <c r="H22" s="273"/>
      <c r="I22" s="273"/>
      <c r="J22" s="273"/>
      <c r="K22" s="273"/>
      <c r="L22" s="75">
        <f>Invoice!L22</f>
        <v>0</v>
      </c>
      <c r="M22" s="75">
        <f t="shared" si="0"/>
        <v>0</v>
      </c>
      <c r="N22" s="10"/>
      <c r="O22" s="25"/>
    </row>
    <row r="23" spans="2:15" ht="15" customHeight="1">
      <c r="B23" s="25"/>
      <c r="C23" s="17"/>
      <c r="D23" s="65">
        <f>Invoice!D23</f>
        <v>0</v>
      </c>
      <c r="E23" s="72">
        <f>IF(OR(D23&lt;0.001),"",Settup!I48)</f>
      </c>
      <c r="F23" s="272">
        <f>Invoice!F23</f>
        <v>0</v>
      </c>
      <c r="G23" s="273"/>
      <c r="H23" s="273"/>
      <c r="I23" s="273"/>
      <c r="J23" s="273"/>
      <c r="K23" s="273"/>
      <c r="L23" s="75">
        <f>Invoice!L23</f>
        <v>0</v>
      </c>
      <c r="M23" s="75">
        <f t="shared" si="0"/>
        <v>0</v>
      </c>
      <c r="N23" s="10"/>
      <c r="O23" s="25"/>
    </row>
    <row r="24" spans="2:15" ht="15" customHeight="1">
      <c r="B24" s="25"/>
      <c r="C24" s="17"/>
      <c r="D24" s="65">
        <f>Invoice!D24</f>
        <v>0</v>
      </c>
      <c r="E24" s="72">
        <f>IF(OR(D24&lt;0.001),"",Settup!I48)</f>
      </c>
      <c r="F24" s="272">
        <f>Invoice!F24</f>
        <v>0</v>
      </c>
      <c r="G24" s="273"/>
      <c r="H24" s="273"/>
      <c r="I24" s="273"/>
      <c r="J24" s="273"/>
      <c r="K24" s="273"/>
      <c r="L24" s="75">
        <f>Invoice!L24</f>
        <v>0</v>
      </c>
      <c r="M24" s="75">
        <f t="shared" si="0"/>
        <v>0</v>
      </c>
      <c r="N24" s="10"/>
      <c r="O24" s="25"/>
    </row>
    <row r="25" spans="2:15" ht="15" customHeight="1">
      <c r="B25" s="25"/>
      <c r="C25" s="17"/>
      <c r="D25" s="65">
        <f>Invoice!D25</f>
        <v>0</v>
      </c>
      <c r="E25" s="72">
        <f>IF(OR(D25&lt;0.001),"",Settup!I48)</f>
      </c>
      <c r="F25" s="272">
        <f>Invoice!F25</f>
        <v>0</v>
      </c>
      <c r="G25" s="273"/>
      <c r="H25" s="273"/>
      <c r="I25" s="273"/>
      <c r="J25" s="273"/>
      <c r="K25" s="273"/>
      <c r="L25" s="75">
        <f>Invoice!L25</f>
        <v>0</v>
      </c>
      <c r="M25" s="75">
        <f t="shared" si="0"/>
        <v>0</v>
      </c>
      <c r="N25" s="10"/>
      <c r="O25" s="25"/>
    </row>
    <row r="26" spans="2:15" ht="15" customHeight="1">
      <c r="B26" s="25"/>
      <c r="C26" s="17"/>
      <c r="D26" s="65">
        <f>Invoice!D26</f>
        <v>0</v>
      </c>
      <c r="E26" s="72">
        <f>IF(OR(D26&lt;0.001),"",Settup!I48)</f>
      </c>
      <c r="F26" s="272">
        <f>Invoice!F26</f>
        <v>0</v>
      </c>
      <c r="G26" s="273"/>
      <c r="H26" s="273"/>
      <c r="I26" s="273"/>
      <c r="J26" s="273"/>
      <c r="K26" s="273"/>
      <c r="L26" s="75">
        <f>Invoice!L26</f>
        <v>0</v>
      </c>
      <c r="M26" s="75">
        <f t="shared" si="0"/>
        <v>0</v>
      </c>
      <c r="N26" s="10"/>
      <c r="O26" s="25"/>
    </row>
    <row r="27" spans="2:15" ht="15" customHeight="1">
      <c r="B27" s="25"/>
      <c r="C27" s="17"/>
      <c r="D27" s="65">
        <f>Invoice!D27</f>
        <v>0</v>
      </c>
      <c r="E27" s="72">
        <f>IF(OR(D27&lt;0.001),"",Settup!I48)</f>
      </c>
      <c r="F27" s="272">
        <f>Invoice!F27</f>
        <v>0</v>
      </c>
      <c r="G27" s="273"/>
      <c r="H27" s="273"/>
      <c r="I27" s="273"/>
      <c r="J27" s="273"/>
      <c r="K27" s="273"/>
      <c r="L27" s="75">
        <f>Invoice!L27</f>
        <v>0</v>
      </c>
      <c r="M27" s="75">
        <f t="shared" si="0"/>
        <v>0</v>
      </c>
      <c r="N27" s="10"/>
      <c r="O27" s="25"/>
    </row>
    <row r="28" spans="2:15" ht="15" customHeight="1">
      <c r="B28" s="25"/>
      <c r="C28" s="17"/>
      <c r="D28" s="65">
        <f>Invoice!D28</f>
        <v>0</v>
      </c>
      <c r="E28" s="72">
        <f>IF(OR(D28&lt;0.001),"",Settup!I48)</f>
      </c>
      <c r="F28" s="272">
        <f>Invoice!F28</f>
        <v>0</v>
      </c>
      <c r="G28" s="273"/>
      <c r="H28" s="273"/>
      <c r="I28" s="273"/>
      <c r="J28" s="273"/>
      <c r="K28" s="273"/>
      <c r="L28" s="75">
        <f>Invoice!L28</f>
        <v>0</v>
      </c>
      <c r="M28" s="75">
        <f t="shared" si="0"/>
        <v>0</v>
      </c>
      <c r="N28" s="10"/>
      <c r="O28" s="25"/>
    </row>
    <row r="29" spans="2:15" ht="15" customHeight="1">
      <c r="B29" s="25"/>
      <c r="C29" s="17"/>
      <c r="D29" s="65">
        <f>Invoice!D29</f>
        <v>0</v>
      </c>
      <c r="E29" s="72">
        <f>IF(OR(D29&lt;0.001),"",Settup!I48)</f>
      </c>
      <c r="F29" s="272">
        <f>Invoice!F29</f>
        <v>0</v>
      </c>
      <c r="G29" s="273"/>
      <c r="H29" s="273"/>
      <c r="I29" s="273"/>
      <c r="J29" s="273"/>
      <c r="K29" s="273"/>
      <c r="L29" s="75">
        <f>Invoice!L29</f>
        <v>0</v>
      </c>
      <c r="M29" s="75">
        <f t="shared" si="0"/>
        <v>0</v>
      </c>
      <c r="N29" s="10"/>
      <c r="O29" s="25"/>
    </row>
    <row r="30" spans="2:15" ht="15" customHeight="1">
      <c r="B30" s="25"/>
      <c r="C30" s="17"/>
      <c r="D30" s="65">
        <f>Invoice!D30</f>
        <v>0</v>
      </c>
      <c r="E30" s="72">
        <f>IF(OR(D30&lt;0.001),"",Settup!I48)</f>
      </c>
      <c r="F30" s="272">
        <f>Invoice!F30</f>
        <v>0</v>
      </c>
      <c r="G30" s="273"/>
      <c r="H30" s="273"/>
      <c r="I30" s="273"/>
      <c r="J30" s="273"/>
      <c r="K30" s="273"/>
      <c r="L30" s="75">
        <f>Invoice!L30</f>
        <v>0</v>
      </c>
      <c r="M30" s="75">
        <f t="shared" si="0"/>
        <v>0</v>
      </c>
      <c r="N30" s="10"/>
      <c r="O30" s="25"/>
    </row>
    <row r="31" spans="2:15" ht="15" customHeight="1">
      <c r="B31" s="25"/>
      <c r="C31" s="17"/>
      <c r="D31" s="65">
        <f>Invoice!D31</f>
        <v>0</v>
      </c>
      <c r="E31" s="72">
        <f>IF(OR(D31&lt;0.001),"",Settup!I48)</f>
      </c>
      <c r="F31" s="272">
        <f>Invoice!F31</f>
        <v>0</v>
      </c>
      <c r="G31" s="273"/>
      <c r="H31" s="273"/>
      <c r="I31" s="273"/>
      <c r="J31" s="273"/>
      <c r="K31" s="273"/>
      <c r="L31" s="75">
        <f>Invoice!L31</f>
        <v>0</v>
      </c>
      <c r="M31" s="75">
        <f t="shared" si="0"/>
        <v>0</v>
      </c>
      <c r="N31" s="10"/>
      <c r="O31" s="25"/>
    </row>
    <row r="32" spans="2:15" ht="15" customHeight="1">
      <c r="B32" s="25"/>
      <c r="C32" s="17"/>
      <c r="D32" s="65">
        <f>Invoice!D32</f>
        <v>0</v>
      </c>
      <c r="E32" s="72">
        <f>IF(OR(D32&lt;0.001),"",Settup!I48)</f>
      </c>
      <c r="F32" s="272">
        <f>Invoice!F32</f>
        <v>0</v>
      </c>
      <c r="G32" s="273"/>
      <c r="H32" s="273"/>
      <c r="I32" s="273"/>
      <c r="J32" s="273"/>
      <c r="K32" s="273"/>
      <c r="L32" s="75">
        <f>Invoice!L32</f>
        <v>0</v>
      </c>
      <c r="M32" s="75">
        <f t="shared" si="0"/>
        <v>0</v>
      </c>
      <c r="N32" s="10"/>
      <c r="O32" s="25"/>
    </row>
    <row r="33" spans="2:15" ht="15" customHeight="1">
      <c r="B33" s="25"/>
      <c r="C33" s="17"/>
      <c r="D33" s="65">
        <f>Invoice!D33</f>
        <v>0</v>
      </c>
      <c r="E33" s="72">
        <f>IF(OR(D33&lt;0.001),"",Settup!I48)</f>
      </c>
      <c r="F33" s="272">
        <f>Invoice!F33</f>
        <v>0</v>
      </c>
      <c r="G33" s="273"/>
      <c r="H33" s="273"/>
      <c r="I33" s="273"/>
      <c r="J33" s="273"/>
      <c r="K33" s="273"/>
      <c r="L33" s="75">
        <f>Invoice!L33</f>
        <v>0</v>
      </c>
      <c r="M33" s="75">
        <f t="shared" si="0"/>
        <v>0</v>
      </c>
      <c r="N33" s="10"/>
      <c r="O33" s="25"/>
    </row>
    <row r="34" spans="2:15" ht="15" customHeight="1">
      <c r="B34" s="25"/>
      <c r="C34" s="17"/>
      <c r="D34" s="65">
        <f>Invoice!D34</f>
        <v>0</v>
      </c>
      <c r="E34" s="72">
        <f>IF(OR(D34&lt;0.001),"",Settup!I48)</f>
      </c>
      <c r="F34" s="272">
        <f>Invoice!F34</f>
        <v>0</v>
      </c>
      <c r="G34" s="273"/>
      <c r="H34" s="273"/>
      <c r="I34" s="273"/>
      <c r="J34" s="273"/>
      <c r="K34" s="273"/>
      <c r="L34" s="75">
        <f>Invoice!L34</f>
        <v>0</v>
      </c>
      <c r="M34" s="75">
        <f t="shared" si="0"/>
        <v>0</v>
      </c>
      <c r="N34" s="10"/>
      <c r="O34" s="25"/>
    </row>
    <row r="35" spans="2:15" ht="15" customHeight="1">
      <c r="B35" s="25"/>
      <c r="C35" s="17"/>
      <c r="D35" s="65">
        <f>Invoice!D35</f>
        <v>0</v>
      </c>
      <c r="E35" s="72">
        <f>IF(OR(D35&lt;0.001),"",Settup!I48)</f>
      </c>
      <c r="F35" s="272">
        <f>Invoice!F35</f>
        <v>0</v>
      </c>
      <c r="G35" s="273"/>
      <c r="H35" s="273"/>
      <c r="I35" s="273"/>
      <c r="J35" s="273"/>
      <c r="K35" s="273"/>
      <c r="L35" s="75">
        <f>Invoice!L35</f>
        <v>0</v>
      </c>
      <c r="M35" s="75">
        <f t="shared" si="0"/>
        <v>0</v>
      </c>
      <c r="N35" s="10"/>
      <c r="O35" s="25"/>
    </row>
    <row r="36" spans="2:15" ht="15" customHeight="1">
      <c r="B36" s="25"/>
      <c r="C36" s="17"/>
      <c r="D36" s="65">
        <f>Invoice!D36</f>
        <v>0</v>
      </c>
      <c r="E36" s="72">
        <f>IF(OR(D36&lt;0.001),"",Settup!I48)</f>
      </c>
      <c r="F36" s="272">
        <f>Invoice!F36</f>
        <v>0</v>
      </c>
      <c r="G36" s="273"/>
      <c r="H36" s="273"/>
      <c r="I36" s="273"/>
      <c r="J36" s="273"/>
      <c r="K36" s="273"/>
      <c r="L36" s="75">
        <f>Invoice!L36</f>
        <v>0</v>
      </c>
      <c r="M36" s="75">
        <f t="shared" si="0"/>
        <v>0</v>
      </c>
      <c r="N36" s="10"/>
      <c r="O36" s="25"/>
    </row>
    <row r="37" spans="2:15" ht="15" customHeight="1">
      <c r="B37" s="25"/>
      <c r="C37" s="17"/>
      <c r="D37" s="65">
        <f>Invoice!D37</f>
        <v>0</v>
      </c>
      <c r="E37" s="72">
        <f>IF(OR(D37&lt;0.001),"",Settup!I48)</f>
      </c>
      <c r="F37" s="272">
        <f>Invoice!F37</f>
        <v>0</v>
      </c>
      <c r="G37" s="273"/>
      <c r="H37" s="273"/>
      <c r="I37" s="273"/>
      <c r="J37" s="273"/>
      <c r="K37" s="273"/>
      <c r="L37" s="75">
        <f>Invoice!L37</f>
        <v>0</v>
      </c>
      <c r="M37" s="75">
        <f t="shared" si="0"/>
        <v>0</v>
      </c>
      <c r="N37" s="10"/>
      <c r="O37" s="25"/>
    </row>
    <row r="38" spans="2:15" ht="15" customHeight="1">
      <c r="B38" s="25"/>
      <c r="C38" s="17"/>
      <c r="D38" s="65">
        <f>Invoice!D38</f>
        <v>0</v>
      </c>
      <c r="E38" s="72">
        <f>IF(OR(D38&lt;0.001),"",Settup!I48)</f>
      </c>
      <c r="F38" s="272">
        <f>Invoice!F38</f>
        <v>0</v>
      </c>
      <c r="G38" s="273"/>
      <c r="H38" s="273"/>
      <c r="I38" s="273"/>
      <c r="J38" s="273"/>
      <c r="K38" s="273"/>
      <c r="L38" s="75">
        <f>Invoice!L38</f>
        <v>0</v>
      </c>
      <c r="M38" s="75">
        <f t="shared" si="0"/>
        <v>0</v>
      </c>
      <c r="N38" s="10"/>
      <c r="O38" s="25"/>
    </row>
    <row r="39" spans="2:15" ht="15" customHeight="1">
      <c r="B39" s="25"/>
      <c r="C39" s="17"/>
      <c r="D39" s="65">
        <f>Invoice!D39</f>
        <v>0</v>
      </c>
      <c r="E39" s="72">
        <f>IF(OR(D39&lt;0.001),"",Settup!I48)</f>
      </c>
      <c r="F39" s="272">
        <f>Invoice!F39</f>
        <v>0</v>
      </c>
      <c r="G39" s="273"/>
      <c r="H39" s="273"/>
      <c r="I39" s="273"/>
      <c r="J39" s="273"/>
      <c r="K39" s="273"/>
      <c r="L39" s="75">
        <f>Invoice!L39</f>
        <v>0</v>
      </c>
      <c r="M39" s="75">
        <f t="shared" si="0"/>
        <v>0</v>
      </c>
      <c r="N39" s="10"/>
      <c r="O39" s="25"/>
    </row>
    <row r="40" spans="2:15" ht="15" customHeight="1">
      <c r="B40" s="25"/>
      <c r="C40" s="17"/>
      <c r="D40" s="65">
        <f>Invoice!D40</f>
        <v>0</v>
      </c>
      <c r="E40" s="72">
        <f>IF(OR(D40&lt;0.001),"",Settup!I48)</f>
      </c>
      <c r="F40" s="272">
        <f>Invoice!F40</f>
        <v>0</v>
      </c>
      <c r="G40" s="273"/>
      <c r="H40" s="273"/>
      <c r="I40" s="273"/>
      <c r="J40" s="273"/>
      <c r="K40" s="273"/>
      <c r="L40" s="75">
        <f>Invoice!L40</f>
        <v>0</v>
      </c>
      <c r="M40" s="75">
        <f t="shared" si="0"/>
        <v>0</v>
      </c>
      <c r="N40" s="10"/>
      <c r="O40" s="25"/>
    </row>
    <row r="41" spans="2:15" ht="15" customHeight="1">
      <c r="B41" s="25"/>
      <c r="C41" s="17"/>
      <c r="D41" s="65">
        <f>Invoice!D41</f>
        <v>0</v>
      </c>
      <c r="E41" s="72">
        <f>IF(OR(D41&lt;0.001),"",Settup!I48)</f>
      </c>
      <c r="F41" s="272">
        <f>Invoice!F41</f>
        <v>0</v>
      </c>
      <c r="G41" s="273"/>
      <c r="H41" s="273"/>
      <c r="I41" s="273"/>
      <c r="J41" s="273"/>
      <c r="K41" s="273"/>
      <c r="L41" s="75">
        <f>Invoice!L41</f>
        <v>0</v>
      </c>
      <c r="M41" s="75">
        <f t="shared" si="0"/>
        <v>0</v>
      </c>
      <c r="N41" s="10"/>
      <c r="O41" s="25"/>
    </row>
    <row r="42" spans="2:15" ht="15" customHeight="1">
      <c r="B42" s="25"/>
      <c r="C42" s="17"/>
      <c r="D42" s="65">
        <f>Invoice!D42</f>
        <v>0</v>
      </c>
      <c r="E42" s="72">
        <f>IF(OR(D42&lt;0.001),"",Settup!I48)</f>
      </c>
      <c r="F42" s="272">
        <f>Invoice!F42</f>
        <v>0</v>
      </c>
      <c r="G42" s="273"/>
      <c r="H42" s="273"/>
      <c r="I42" s="273"/>
      <c r="J42" s="273"/>
      <c r="K42" s="273"/>
      <c r="L42" s="75">
        <f>Invoice!L42</f>
        <v>0</v>
      </c>
      <c r="M42" s="75">
        <f t="shared" si="0"/>
        <v>0</v>
      </c>
      <c r="N42" s="10"/>
      <c r="O42" s="25"/>
    </row>
    <row r="43" spans="2:15" ht="15" customHeight="1">
      <c r="B43" s="25"/>
      <c r="C43" s="17"/>
      <c r="D43" s="65">
        <f>Invoice!D43</f>
        <v>0</v>
      </c>
      <c r="E43" s="72">
        <f>IF(OR(D43&lt;0.001),"",Settup!I48)</f>
      </c>
      <c r="F43" s="272">
        <f>Invoice!F43</f>
        <v>0</v>
      </c>
      <c r="G43" s="273"/>
      <c r="H43" s="273"/>
      <c r="I43" s="273"/>
      <c r="J43" s="273"/>
      <c r="K43" s="273"/>
      <c r="L43" s="75">
        <f>Invoice!L43</f>
        <v>0</v>
      </c>
      <c r="M43" s="75">
        <f t="shared" si="0"/>
        <v>0</v>
      </c>
      <c r="N43" s="10"/>
      <c r="O43" s="25"/>
    </row>
    <row r="44" spans="2:15" ht="15" customHeight="1">
      <c r="B44" s="25"/>
      <c r="C44" s="17"/>
      <c r="D44" s="66">
        <f>Invoice!D44</f>
        <v>0</v>
      </c>
      <c r="E44" s="73">
        <f>IF(OR(D44&lt;0.001),"",Settup!I48)</f>
      </c>
      <c r="F44" s="290">
        <f>Invoice!F44</f>
        <v>0</v>
      </c>
      <c r="G44" s="291"/>
      <c r="H44" s="291"/>
      <c r="I44" s="291"/>
      <c r="J44" s="291"/>
      <c r="K44" s="291"/>
      <c r="L44" s="76">
        <f>Invoice!L44</f>
        <v>0</v>
      </c>
      <c r="M44" s="75">
        <f t="shared" si="0"/>
        <v>0</v>
      </c>
      <c r="N44" s="10"/>
      <c r="O44" s="25"/>
    </row>
    <row r="45" spans="2:15" ht="16.5" customHeight="1">
      <c r="B45" s="25"/>
      <c r="D45" s="8"/>
      <c r="E45" s="8"/>
      <c r="F45" s="9"/>
      <c r="G45" s="8"/>
      <c r="H45" s="8"/>
      <c r="I45" s="8"/>
      <c r="J45" s="9"/>
      <c r="K45" s="9"/>
      <c r="L45" s="31" t="s">
        <v>1</v>
      </c>
      <c r="M45" s="77">
        <f>SUM(M19:M44)</f>
        <v>0</v>
      </c>
      <c r="N45" s="10"/>
      <c r="O45" s="25"/>
    </row>
    <row r="46" spans="2:15" ht="16.5" customHeight="1">
      <c r="B46" s="25"/>
      <c r="D46" s="226"/>
      <c r="E46" s="227"/>
      <c r="F46" s="276"/>
      <c r="G46" s="277"/>
      <c r="H46" s="278"/>
      <c r="L46" s="13">
        <f>IF(OR(Settup!D52=1),"VAT £","")</f>
      </c>
      <c r="M46" s="77">
        <f>IF(OR(Settup!D52=1),(M45*Settup!I89),0)</f>
        <v>0</v>
      </c>
      <c r="N46" s="10"/>
      <c r="O46" s="25"/>
    </row>
    <row r="47" spans="2:15" ht="16.5" customHeight="1">
      <c r="B47" s="25"/>
      <c r="F47" s="14"/>
      <c r="G47" s="14"/>
      <c r="H47" s="14"/>
      <c r="I47" s="15"/>
      <c r="L47" s="16" t="s">
        <v>2</v>
      </c>
      <c r="M47" s="78">
        <f>M45+M46</f>
        <v>0</v>
      </c>
      <c r="N47" s="10"/>
      <c r="O47" s="25"/>
    </row>
    <row r="48" spans="2:15" ht="12.75">
      <c r="B48" s="25"/>
      <c r="D48" s="18"/>
      <c r="E48" s="18"/>
      <c r="F48" s="18"/>
      <c r="G48" s="18"/>
      <c r="H48" s="18"/>
      <c r="I48" s="18"/>
      <c r="J48" s="15"/>
      <c r="O48" s="25"/>
    </row>
    <row r="49" spans="2:15" ht="12.75">
      <c r="B49" s="25"/>
      <c r="D49" s="226"/>
      <c r="E49" s="255"/>
      <c r="F49" s="255"/>
      <c r="G49" s="255"/>
      <c r="H49" s="227"/>
      <c r="I49" s="279"/>
      <c r="J49" s="280"/>
      <c r="O49" s="25"/>
    </row>
    <row r="50" spans="2:15" ht="12.75">
      <c r="B50" s="25"/>
      <c r="D50" s="224"/>
      <c r="E50" s="224"/>
      <c r="F50" s="224"/>
      <c r="G50" s="224"/>
      <c r="H50" s="224"/>
      <c r="I50" s="37"/>
      <c r="J50" s="224"/>
      <c r="K50" s="224"/>
      <c r="L50" s="37"/>
      <c r="M50" s="274"/>
      <c r="N50" s="275"/>
      <c r="O50" s="25"/>
    </row>
    <row r="51" spans="2:15" ht="12.75">
      <c r="B51" s="25"/>
      <c r="D51" s="199" t="s">
        <v>9</v>
      </c>
      <c r="E51" s="200"/>
      <c r="F51" s="200"/>
      <c r="G51" s="200"/>
      <c r="H51" s="200"/>
      <c r="I51" s="200"/>
      <c r="J51" s="201"/>
      <c r="O51" s="25"/>
    </row>
    <row r="52" spans="2:15" ht="12.75">
      <c r="B52" s="25"/>
      <c r="E52" s="54"/>
      <c r="F52" s="54"/>
      <c r="G52" s="54"/>
      <c r="H52" s="54"/>
      <c r="I52" s="54">
        <f>IF(OR(Settup!D95=1),"Company Number: ","")</f>
      </c>
      <c r="J52" s="199">
        <f>IF(OR(Settup!D95=1),Settup!F97,"")</f>
      </c>
      <c r="K52" s="200"/>
      <c r="L52" s="201"/>
      <c r="O52" s="25"/>
    </row>
    <row r="53" spans="2:15" ht="12.75">
      <c r="B53" s="25"/>
      <c r="D53" s="18"/>
      <c r="E53" s="18"/>
      <c r="F53" s="18"/>
      <c r="G53" s="18"/>
      <c r="H53" s="18"/>
      <c r="I53" s="18"/>
      <c r="O53" s="25"/>
    </row>
    <row r="54" spans="2:15" ht="7.5" customHeight="1">
      <c r="B54" s="30"/>
      <c r="C54" s="202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3"/>
      <c r="O54" s="28"/>
    </row>
  </sheetData>
  <mergeCells count="57">
    <mergeCell ref="H8:I8"/>
    <mergeCell ref="K8:M8"/>
    <mergeCell ref="J52:L52"/>
    <mergeCell ref="F33:K33"/>
    <mergeCell ref="F34:K34"/>
    <mergeCell ref="F35:K35"/>
    <mergeCell ref="F40:K40"/>
    <mergeCell ref="F36:K36"/>
    <mergeCell ref="F37:K37"/>
    <mergeCell ref="F38:K38"/>
    <mergeCell ref="F44:K44"/>
    <mergeCell ref="C54:M54"/>
    <mergeCell ref="F19:K19"/>
    <mergeCell ref="F20:K20"/>
    <mergeCell ref="F21:K21"/>
    <mergeCell ref="F22:K22"/>
    <mergeCell ref="F23:K23"/>
    <mergeCell ref="F24:K24"/>
    <mergeCell ref="F26:K26"/>
    <mergeCell ref="F43:K43"/>
    <mergeCell ref="D10:M10"/>
    <mergeCell ref="K14:L14"/>
    <mergeCell ref="K16:L16"/>
    <mergeCell ref="K12:L12"/>
    <mergeCell ref="D16:H16"/>
    <mergeCell ref="D13:H13"/>
    <mergeCell ref="D14:H14"/>
    <mergeCell ref="D15:H15"/>
    <mergeCell ref="M14:N14"/>
    <mergeCell ref="F42:K42"/>
    <mergeCell ref="F27:K27"/>
    <mergeCell ref="F28:K28"/>
    <mergeCell ref="F29:K29"/>
    <mergeCell ref="F30:K30"/>
    <mergeCell ref="H4:M4"/>
    <mergeCell ref="D50:E50"/>
    <mergeCell ref="F50:H50"/>
    <mergeCell ref="H5:M5"/>
    <mergeCell ref="H6:M6"/>
    <mergeCell ref="K7:M7"/>
    <mergeCell ref="J50:K50"/>
    <mergeCell ref="D46:E46"/>
    <mergeCell ref="I49:J49"/>
    <mergeCell ref="D4:F8"/>
    <mergeCell ref="M50:N50"/>
    <mergeCell ref="D51:J51"/>
    <mergeCell ref="D49:H49"/>
    <mergeCell ref="F46:H46"/>
    <mergeCell ref="D18:E18"/>
    <mergeCell ref="D17:H17"/>
    <mergeCell ref="D12:H12"/>
    <mergeCell ref="F41:K41"/>
    <mergeCell ref="F18:K18"/>
    <mergeCell ref="F39:K39"/>
    <mergeCell ref="F31:K31"/>
    <mergeCell ref="F32:K32"/>
    <mergeCell ref="F25:K25"/>
  </mergeCells>
  <conditionalFormatting sqref="N3:N8 C3:C8 D3:M3">
    <cfRule type="expression" priority="1" dxfId="0" stopIfTrue="1">
      <formula>$B$2=1</formula>
    </cfRule>
    <cfRule type="expression" priority="2" dxfId="1" stopIfTrue="1">
      <formula>$B$2=2</formula>
    </cfRule>
    <cfRule type="expression" priority="3" dxfId="2" stopIfTrue="1">
      <formula>$B$2=3</formula>
    </cfRule>
  </conditionalFormatting>
  <conditionalFormatting sqref="H4:M4">
    <cfRule type="expression" priority="4" dxfId="3" stopIfTrue="1">
      <formula>$B$2=1</formula>
    </cfRule>
    <cfRule type="expression" priority="5" dxfId="4" stopIfTrue="1">
      <formula>$B$2=2</formula>
    </cfRule>
    <cfRule type="expression" priority="6" dxfId="5" stopIfTrue="1">
      <formula>$B$2=3</formula>
    </cfRule>
  </conditionalFormatting>
  <conditionalFormatting sqref="H5:M5">
    <cfRule type="expression" priority="7" dxfId="6" stopIfTrue="1">
      <formula>$B$2=1</formula>
    </cfRule>
    <cfRule type="expression" priority="8" dxfId="7" stopIfTrue="1">
      <formula>$B$2=2</formula>
    </cfRule>
    <cfRule type="expression" priority="9" dxfId="8" stopIfTrue="1">
      <formula>$B$2=3</formula>
    </cfRule>
  </conditionalFormatting>
  <conditionalFormatting sqref="H7">
    <cfRule type="expression" priority="10" dxfId="6" stopIfTrue="1">
      <formula>$B$2=1</formula>
    </cfRule>
    <cfRule type="expression" priority="11" dxfId="9" stopIfTrue="1">
      <formula>$B$2=2</formula>
    </cfRule>
    <cfRule type="expression" priority="12" dxfId="8" stopIfTrue="1">
      <formula>$B$2=3</formula>
    </cfRule>
  </conditionalFormatting>
  <conditionalFormatting sqref="H6:M6">
    <cfRule type="expression" priority="13" dxfId="10" stopIfTrue="1">
      <formula>$B$2=1</formula>
    </cfRule>
    <cfRule type="expression" priority="14" dxfId="11" stopIfTrue="1">
      <formula>$B$2=2</formula>
    </cfRule>
    <cfRule type="expression" priority="15" dxfId="12" stopIfTrue="1">
      <formula>$B$2=3</formula>
    </cfRule>
  </conditionalFormatting>
  <conditionalFormatting sqref="G4:G7">
    <cfRule type="expression" priority="16" dxfId="13" stopIfTrue="1">
      <formula>$B$2=1</formula>
    </cfRule>
    <cfRule type="expression" priority="17" dxfId="14" stopIfTrue="1">
      <formula>$B$2=2</formula>
    </cfRule>
    <cfRule type="expression" priority="18" dxfId="15" stopIfTrue="1">
      <formula>$B$2=3</formula>
    </cfRule>
  </conditionalFormatting>
  <conditionalFormatting sqref="G8">
    <cfRule type="expression" priority="19" dxfId="16" stopIfTrue="1">
      <formula>$B$2=1</formula>
    </cfRule>
    <cfRule type="expression" priority="20" dxfId="17" stopIfTrue="1">
      <formula>$B$2=2</formula>
    </cfRule>
    <cfRule type="expression" priority="21" dxfId="18" stopIfTrue="1">
      <formula>$B$2=3</formula>
    </cfRule>
  </conditionalFormatting>
  <conditionalFormatting sqref="D4:F8">
    <cfRule type="expression" priority="22" dxfId="19" stopIfTrue="1">
      <formula>$B$2=1</formula>
    </cfRule>
    <cfRule type="expression" priority="23" dxfId="20" stopIfTrue="1">
      <formula>$B$2=2</formula>
    </cfRule>
    <cfRule type="expression" priority="24" dxfId="21" stopIfTrue="1">
      <formula>$B$2=3</formula>
    </cfRule>
  </conditionalFormatting>
  <conditionalFormatting sqref="D10:M10 C45:L53 M48:N53">
    <cfRule type="expression" priority="25" dxfId="0" stopIfTrue="1">
      <formula>$B$2=1</formula>
    </cfRule>
    <cfRule type="expression" priority="26" dxfId="1" stopIfTrue="1">
      <formula>$B$2=2</formula>
    </cfRule>
    <cfRule type="expression" priority="27" dxfId="2" stopIfTrue="1">
      <formula>$B$2=3</formula>
    </cfRule>
  </conditionalFormatting>
  <conditionalFormatting sqref="H8:I8">
    <cfRule type="expression" priority="28" dxfId="22" stopIfTrue="1">
      <formula>$B$2=1</formula>
    </cfRule>
    <cfRule type="expression" priority="29" dxfId="9" stopIfTrue="1">
      <formula>$B$2=2</formula>
    </cfRule>
    <cfRule type="expression" priority="30" dxfId="23" stopIfTrue="1">
      <formula>$B$2=3</formula>
    </cfRule>
  </conditionalFormatting>
  <conditionalFormatting sqref="I7:M7">
    <cfRule type="expression" priority="31" dxfId="24" stopIfTrue="1">
      <formula>$B$2=1</formula>
    </cfRule>
    <cfRule type="expression" priority="32" dxfId="25" stopIfTrue="1">
      <formula>$B$2=2</formula>
    </cfRule>
    <cfRule type="expression" priority="33" dxfId="26" stopIfTrue="1">
      <formula>$B$2=3</formula>
    </cfRule>
  </conditionalFormatting>
  <conditionalFormatting sqref="J8:M8">
    <cfRule type="expression" priority="34" dxfId="27" stopIfTrue="1">
      <formula>$B$2=1</formula>
    </cfRule>
    <cfRule type="expression" priority="35" dxfId="25" stopIfTrue="1">
      <formula>$B$2=2</formula>
    </cfRule>
    <cfRule type="expression" priority="36" dxfId="28" stopIfTrue="1">
      <formula>$B$2=3</formula>
    </cfRule>
  </conditionalFormatting>
  <printOptions horizontalCentered="1" verticalCentered="1"/>
  <pageMargins left="0.1968503937007874" right="0.1968503937007874" top="0.1968503937007874" bottom="0.62992125984251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4"/>
  <sheetViews>
    <sheetView showRowColHeaders="0" showZeros="0" workbookViewId="0" topLeftCell="A1">
      <selection activeCell="A1" sqref="A1"/>
    </sheetView>
  </sheetViews>
  <sheetFormatPr defaultColWidth="9.140625" defaultRowHeight="12.75"/>
  <cols>
    <col min="1" max="2" width="1.421875" style="12" customWidth="1"/>
    <col min="3" max="3" width="5.57421875" style="12" customWidth="1"/>
    <col min="4" max="4" width="5.7109375" style="12" customWidth="1"/>
    <col min="5" max="5" width="6.00390625" style="12" customWidth="1"/>
    <col min="6" max="6" width="6.7109375" style="12" customWidth="1"/>
    <col min="7" max="7" width="3.7109375" style="12" customWidth="1"/>
    <col min="8" max="8" width="11.57421875" style="12" customWidth="1"/>
    <col min="9" max="9" width="14.8515625" style="12" customWidth="1"/>
    <col min="10" max="10" width="7.7109375" style="12" customWidth="1"/>
    <col min="11" max="11" width="4.140625" style="12" customWidth="1"/>
    <col min="12" max="12" width="12.00390625" style="12" customWidth="1"/>
    <col min="13" max="13" width="13.7109375" style="12" customWidth="1"/>
    <col min="14" max="14" width="9.140625" style="12" customWidth="1"/>
    <col min="15" max="15" width="1.28515625" style="12" customWidth="1"/>
    <col min="16" max="16" width="9.140625" style="12" customWidth="1"/>
    <col min="17" max="17" width="4.8515625" style="12" customWidth="1"/>
    <col min="18" max="18" width="9.140625" style="12" customWidth="1"/>
    <col min="19" max="19" width="0" style="12" hidden="1" customWidth="1"/>
    <col min="20" max="16384" width="9.140625" style="12" customWidth="1"/>
  </cols>
  <sheetData>
    <row r="1" ht="7.5" customHeight="1"/>
    <row r="2" spans="2:15" ht="7.5" customHeight="1">
      <c r="B2" s="29">
        <f>Settup!M17</f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2:15" ht="7.5" customHeight="1"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5"/>
    </row>
    <row r="4" spans="2:15" ht="39.75" customHeight="1" thickBot="1">
      <c r="B4" s="25"/>
      <c r="C4" s="22"/>
      <c r="D4" s="246">
        <f>Settup!F16</f>
        <v>0</v>
      </c>
      <c r="E4" s="247"/>
      <c r="F4" s="248"/>
      <c r="G4" s="172"/>
      <c r="H4" s="258">
        <f>Settup!F13</f>
        <v>0</v>
      </c>
      <c r="I4" s="259"/>
      <c r="J4" s="259"/>
      <c r="K4" s="259"/>
      <c r="L4" s="259"/>
      <c r="M4" s="260"/>
      <c r="O4" s="25"/>
    </row>
    <row r="5" spans="2:19" ht="19.5" customHeight="1" thickBot="1">
      <c r="B5" s="25"/>
      <c r="C5" s="22"/>
      <c r="D5" s="249"/>
      <c r="E5" s="250"/>
      <c r="F5" s="251"/>
      <c r="G5" s="173"/>
      <c r="H5" s="232">
        <f>Settup!F19</f>
        <v>0</v>
      </c>
      <c r="I5" s="233"/>
      <c r="J5" s="233"/>
      <c r="K5" s="233"/>
      <c r="L5" s="233"/>
      <c r="M5" s="234"/>
      <c r="O5" s="25"/>
      <c r="P5" s="150"/>
      <c r="Q5" s="150"/>
      <c r="R5" s="151"/>
      <c r="S5" s="10" t="s">
        <v>48</v>
      </c>
    </row>
    <row r="6" spans="2:19" ht="15" customHeight="1" thickBot="1">
      <c r="B6" s="25"/>
      <c r="C6" s="22"/>
      <c r="D6" s="249"/>
      <c r="E6" s="250"/>
      <c r="F6" s="251"/>
      <c r="G6" s="173"/>
      <c r="H6" s="235">
        <f>Settup!F22</f>
        <v>0</v>
      </c>
      <c r="I6" s="236"/>
      <c r="J6" s="236"/>
      <c r="K6" s="236"/>
      <c r="L6" s="236"/>
      <c r="M6" s="237"/>
      <c r="N6" s="11"/>
      <c r="O6" s="26"/>
      <c r="P6" s="156" t="s">
        <v>72</v>
      </c>
      <c r="Q6" s="157" t="s">
        <v>48</v>
      </c>
      <c r="R6" s="152"/>
      <c r="S6" s="10" t="s">
        <v>49</v>
      </c>
    </row>
    <row r="7" spans="2:19" ht="15" customHeight="1" thickBot="1">
      <c r="B7" s="25"/>
      <c r="C7" s="22"/>
      <c r="D7" s="249"/>
      <c r="E7" s="250"/>
      <c r="F7" s="251"/>
      <c r="G7" s="173"/>
      <c r="H7" s="171">
        <f>IF(OR(Settup!F25=""),"","Telephone:")</f>
      </c>
      <c r="I7" s="179">
        <f>Settup!F25</f>
        <v>0</v>
      </c>
      <c r="J7" s="178">
        <f>IF(OR(Settup!D27=1),Settup!L29,"")</f>
      </c>
      <c r="K7" s="238">
        <f>IF(OR(Settup!D27=1),Settup!F30,"")</f>
      </c>
      <c r="L7" s="238"/>
      <c r="M7" s="239"/>
      <c r="N7" s="11"/>
      <c r="O7" s="26"/>
      <c r="P7" s="153"/>
      <c r="Q7" s="154"/>
      <c r="R7" s="155"/>
      <c r="S7" s="10"/>
    </row>
    <row r="8" spans="2:18" ht="15" customHeight="1">
      <c r="B8" s="25"/>
      <c r="C8" s="22"/>
      <c r="D8" s="252"/>
      <c r="E8" s="253"/>
      <c r="F8" s="254"/>
      <c r="G8" s="174"/>
      <c r="H8" s="217">
        <f>Settup!F35</f>
        <v>0</v>
      </c>
      <c r="I8" s="218"/>
      <c r="J8" s="182">
        <f>IF(OR(Settup!D37=1),"E-mail: ","")</f>
      </c>
      <c r="K8" s="219">
        <f>IF(OR(Settup!D37=1),Settup!F40,"")</f>
      </c>
      <c r="L8" s="220"/>
      <c r="M8" s="218"/>
      <c r="N8" s="11"/>
      <c r="O8" s="26"/>
      <c r="P8" s="9"/>
      <c r="Q8" s="9"/>
      <c r="R8" s="9"/>
    </row>
    <row r="9" spans="2:15" ht="7.5" customHeight="1">
      <c r="B9" s="25"/>
      <c r="O9" s="27"/>
    </row>
    <row r="10" spans="2:15" ht="24.75" customHeight="1">
      <c r="B10" s="25"/>
      <c r="D10" s="264" t="s">
        <v>37</v>
      </c>
      <c r="E10" s="264"/>
      <c r="F10" s="264"/>
      <c r="G10" s="264"/>
      <c r="H10" s="264"/>
      <c r="I10" s="264"/>
      <c r="J10" s="264"/>
      <c r="K10" s="264"/>
      <c r="L10" s="264"/>
      <c r="M10" s="264"/>
      <c r="O10" s="25"/>
    </row>
    <row r="11" spans="2:15" ht="7.5" customHeight="1">
      <c r="B11" s="25"/>
      <c r="D11" s="19"/>
      <c r="E11" s="19"/>
      <c r="F11" s="19"/>
      <c r="G11" s="19"/>
      <c r="H11" s="19"/>
      <c r="M11" s="19"/>
      <c r="O11" s="25"/>
    </row>
    <row r="12" spans="2:15" ht="22.5" customHeight="1">
      <c r="B12" s="25"/>
      <c r="C12" s="17"/>
      <c r="D12" s="213"/>
      <c r="E12" s="214"/>
      <c r="F12" s="214"/>
      <c r="G12" s="215"/>
      <c r="H12" s="216"/>
      <c r="I12" s="10"/>
      <c r="K12" s="228" t="s">
        <v>10</v>
      </c>
      <c r="L12" s="229"/>
      <c r="M12" s="32"/>
      <c r="N12" s="10"/>
      <c r="O12" s="25"/>
    </row>
    <row r="13" spans="2:15" ht="18.75" customHeight="1">
      <c r="B13" s="25"/>
      <c r="C13" s="17"/>
      <c r="D13" s="240"/>
      <c r="E13" s="241"/>
      <c r="F13" s="241"/>
      <c r="G13" s="222"/>
      <c r="H13" s="223"/>
      <c r="I13" s="10"/>
      <c r="K13" s="20"/>
      <c r="L13" s="21"/>
      <c r="M13" s="33"/>
      <c r="N13" s="19"/>
      <c r="O13" s="25"/>
    </row>
    <row r="14" spans="2:15" ht="18.75" customHeight="1">
      <c r="B14" s="25"/>
      <c r="C14" s="17"/>
      <c r="D14" s="240"/>
      <c r="E14" s="241"/>
      <c r="F14" s="241"/>
      <c r="G14" s="222"/>
      <c r="H14" s="223"/>
      <c r="I14" s="10"/>
      <c r="K14" s="228" t="s">
        <v>0</v>
      </c>
      <c r="L14" s="229"/>
      <c r="M14" s="198"/>
      <c r="N14" s="198"/>
      <c r="O14" s="147"/>
    </row>
    <row r="15" spans="2:15" ht="18.75" customHeight="1">
      <c r="B15" s="25"/>
      <c r="C15" s="17"/>
      <c r="D15" s="240"/>
      <c r="E15" s="241"/>
      <c r="F15" s="241"/>
      <c r="G15" s="222"/>
      <c r="H15" s="223"/>
      <c r="I15" s="10"/>
      <c r="K15" s="21"/>
      <c r="L15" s="21"/>
      <c r="M15" s="33"/>
      <c r="N15" s="9"/>
      <c r="O15" s="25"/>
    </row>
    <row r="16" spans="2:15" ht="18.75" customHeight="1">
      <c r="B16" s="25"/>
      <c r="C16" s="17"/>
      <c r="D16" s="242"/>
      <c r="E16" s="243"/>
      <c r="F16" s="243"/>
      <c r="G16" s="244"/>
      <c r="H16" s="245"/>
      <c r="I16" s="10"/>
      <c r="K16" s="228"/>
      <c r="L16" s="229"/>
      <c r="M16" s="80"/>
      <c r="N16" s="10"/>
      <c r="O16" s="25"/>
    </row>
    <row r="17" spans="2:15" ht="18.75" customHeight="1">
      <c r="B17" s="25"/>
      <c r="D17" s="266"/>
      <c r="E17" s="266"/>
      <c r="F17" s="266"/>
      <c r="G17" s="267"/>
      <c r="H17" s="267"/>
      <c r="M17" s="9"/>
      <c r="O17" s="25"/>
    </row>
    <row r="18" spans="2:15" ht="15" customHeight="1">
      <c r="B18" s="25"/>
      <c r="C18" s="17"/>
      <c r="D18" s="256" t="s">
        <v>3</v>
      </c>
      <c r="E18" s="265"/>
      <c r="F18" s="209" t="s">
        <v>4</v>
      </c>
      <c r="G18" s="210"/>
      <c r="H18" s="210"/>
      <c r="I18" s="210"/>
      <c r="J18" s="210"/>
      <c r="K18" s="210"/>
      <c r="L18" s="1" t="s">
        <v>5</v>
      </c>
      <c r="M18" s="2" t="s">
        <v>6</v>
      </c>
      <c r="N18" s="10"/>
      <c r="O18" s="25"/>
    </row>
    <row r="19" spans="2:15" ht="15" customHeight="1">
      <c r="B19" s="25"/>
      <c r="C19" s="17"/>
      <c r="D19" s="34"/>
      <c r="E19" s="79">
        <f>IF(OR(D19&lt;0.001),"",Settup!I48)</f>
      </c>
      <c r="F19" s="297"/>
      <c r="G19" s="185"/>
      <c r="H19" s="185"/>
      <c r="I19" s="185"/>
      <c r="J19" s="185"/>
      <c r="K19" s="185"/>
      <c r="L19" s="6"/>
      <c r="M19" s="81">
        <f>ROUND(L19,2)*D19</f>
        <v>0</v>
      </c>
      <c r="N19" s="10"/>
      <c r="O19" s="25"/>
    </row>
    <row r="20" spans="2:15" ht="15" customHeight="1">
      <c r="B20" s="25"/>
      <c r="C20" s="17"/>
      <c r="D20" s="35"/>
      <c r="E20" s="72">
        <f>IF(OR(D20&lt;0.001),"",Settup!I48)</f>
      </c>
      <c r="F20" s="296"/>
      <c r="G20" s="184"/>
      <c r="H20" s="184"/>
      <c r="I20" s="184"/>
      <c r="J20" s="184"/>
      <c r="K20" s="184"/>
      <c r="L20" s="6"/>
      <c r="M20" s="82">
        <f aca="true" t="shared" si="0" ref="M20:M44">ROUND(L20,2)*D20</f>
        <v>0</v>
      </c>
      <c r="N20" s="10"/>
      <c r="O20" s="25"/>
    </row>
    <row r="21" spans="2:15" ht="15" customHeight="1">
      <c r="B21" s="25"/>
      <c r="C21" s="17"/>
      <c r="D21" s="35"/>
      <c r="E21" s="72">
        <f>IF(OR(D21&lt;0.001),"",Settup!I48)</f>
      </c>
      <c r="F21" s="296"/>
      <c r="G21" s="184"/>
      <c r="H21" s="184"/>
      <c r="I21" s="184"/>
      <c r="J21" s="184"/>
      <c r="K21" s="184"/>
      <c r="L21" s="6"/>
      <c r="M21" s="82">
        <f t="shared" si="0"/>
        <v>0</v>
      </c>
      <c r="N21" s="10"/>
      <c r="O21" s="25"/>
    </row>
    <row r="22" spans="2:15" ht="15" customHeight="1">
      <c r="B22" s="25"/>
      <c r="C22" s="17"/>
      <c r="D22" s="35"/>
      <c r="E22" s="72">
        <f>IF(OR(D22&lt;0.001),"",Settup!I48)</f>
      </c>
      <c r="F22" s="296"/>
      <c r="G22" s="184"/>
      <c r="H22" s="184"/>
      <c r="I22" s="184"/>
      <c r="J22" s="184"/>
      <c r="K22" s="184"/>
      <c r="L22" s="6"/>
      <c r="M22" s="82">
        <f t="shared" si="0"/>
        <v>0</v>
      </c>
      <c r="N22" s="10"/>
      <c r="O22" s="25"/>
    </row>
    <row r="23" spans="2:15" ht="15" customHeight="1">
      <c r="B23" s="25"/>
      <c r="C23" s="17"/>
      <c r="D23" s="35"/>
      <c r="E23" s="72">
        <f>IF(OR(D23&lt;0.001),"",Settup!I48)</f>
      </c>
      <c r="F23" s="296"/>
      <c r="G23" s="184"/>
      <c r="H23" s="184"/>
      <c r="I23" s="184"/>
      <c r="J23" s="184"/>
      <c r="K23" s="184"/>
      <c r="L23" s="6"/>
      <c r="M23" s="82">
        <f t="shared" si="0"/>
        <v>0</v>
      </c>
      <c r="N23" s="10"/>
      <c r="O23" s="25"/>
    </row>
    <row r="24" spans="2:15" ht="15" customHeight="1">
      <c r="B24" s="25"/>
      <c r="C24" s="17"/>
      <c r="D24" s="35"/>
      <c r="E24" s="72">
        <f>IF(OR(D24&lt;0.001),"",Settup!I48)</f>
      </c>
      <c r="F24" s="296"/>
      <c r="G24" s="184"/>
      <c r="H24" s="184"/>
      <c r="I24" s="184"/>
      <c r="J24" s="184"/>
      <c r="K24" s="184"/>
      <c r="L24" s="6"/>
      <c r="M24" s="82">
        <f t="shared" si="0"/>
        <v>0</v>
      </c>
      <c r="N24" s="10"/>
      <c r="O24" s="25"/>
    </row>
    <row r="25" spans="2:15" ht="15" customHeight="1">
      <c r="B25" s="25"/>
      <c r="C25" s="17"/>
      <c r="D25" s="35"/>
      <c r="E25" s="72">
        <f>IF(OR(D25&lt;0.001),"",Settup!I48)</f>
      </c>
      <c r="F25" s="296"/>
      <c r="G25" s="184"/>
      <c r="H25" s="184"/>
      <c r="I25" s="184"/>
      <c r="J25" s="184"/>
      <c r="K25" s="184"/>
      <c r="L25" s="6"/>
      <c r="M25" s="82">
        <f t="shared" si="0"/>
        <v>0</v>
      </c>
      <c r="N25" s="10"/>
      <c r="O25" s="25"/>
    </row>
    <row r="26" spans="2:15" ht="15" customHeight="1">
      <c r="B26" s="25"/>
      <c r="C26" s="17"/>
      <c r="D26" s="35"/>
      <c r="E26" s="72">
        <f>IF(OR(D26&lt;0.001),"",Settup!I48)</f>
      </c>
      <c r="F26" s="296"/>
      <c r="G26" s="184"/>
      <c r="H26" s="184"/>
      <c r="I26" s="184"/>
      <c r="J26" s="184"/>
      <c r="K26" s="184"/>
      <c r="L26" s="6"/>
      <c r="M26" s="82">
        <f t="shared" si="0"/>
        <v>0</v>
      </c>
      <c r="N26" s="10"/>
      <c r="O26" s="25"/>
    </row>
    <row r="27" spans="2:15" ht="15" customHeight="1">
      <c r="B27" s="25"/>
      <c r="C27" s="17"/>
      <c r="D27" s="35"/>
      <c r="E27" s="72">
        <f>IF(OR(D27&lt;0.001),"",Settup!I48)</f>
      </c>
      <c r="F27" s="296"/>
      <c r="G27" s="184"/>
      <c r="H27" s="184"/>
      <c r="I27" s="184"/>
      <c r="J27" s="184"/>
      <c r="K27" s="184"/>
      <c r="L27" s="6"/>
      <c r="M27" s="82">
        <f t="shared" si="0"/>
        <v>0</v>
      </c>
      <c r="N27" s="10"/>
      <c r="O27" s="25"/>
    </row>
    <row r="28" spans="2:15" ht="15" customHeight="1">
      <c r="B28" s="25"/>
      <c r="C28" s="17"/>
      <c r="D28" s="35"/>
      <c r="E28" s="72">
        <f>IF(OR(D28&lt;0.001),"",Settup!I48)</f>
      </c>
      <c r="F28" s="296"/>
      <c r="G28" s="184"/>
      <c r="H28" s="184"/>
      <c r="I28" s="184"/>
      <c r="J28" s="184"/>
      <c r="K28" s="184"/>
      <c r="L28" s="6"/>
      <c r="M28" s="82">
        <f t="shared" si="0"/>
        <v>0</v>
      </c>
      <c r="N28" s="10"/>
      <c r="O28" s="25"/>
    </row>
    <row r="29" spans="2:15" ht="15" customHeight="1">
      <c r="B29" s="25"/>
      <c r="C29" s="17"/>
      <c r="D29" s="35"/>
      <c r="E29" s="72">
        <f>IF(OR(D29&lt;0.001),"",Settup!I48)</f>
      </c>
      <c r="F29" s="296"/>
      <c r="G29" s="184"/>
      <c r="H29" s="184"/>
      <c r="I29" s="184"/>
      <c r="J29" s="184"/>
      <c r="K29" s="184"/>
      <c r="L29" s="6"/>
      <c r="M29" s="82">
        <f t="shared" si="0"/>
        <v>0</v>
      </c>
      <c r="N29" s="10"/>
      <c r="O29" s="25"/>
    </row>
    <row r="30" spans="2:15" ht="15" customHeight="1">
      <c r="B30" s="25"/>
      <c r="C30" s="17"/>
      <c r="D30" s="35"/>
      <c r="E30" s="72">
        <f>IF(OR(D30&lt;0.001),"",Settup!I48)</f>
      </c>
      <c r="F30" s="296"/>
      <c r="G30" s="184"/>
      <c r="H30" s="184"/>
      <c r="I30" s="184"/>
      <c r="J30" s="184"/>
      <c r="K30" s="184"/>
      <c r="L30" s="6"/>
      <c r="M30" s="82">
        <f t="shared" si="0"/>
        <v>0</v>
      </c>
      <c r="N30" s="10"/>
      <c r="O30" s="25"/>
    </row>
    <row r="31" spans="2:15" ht="15" customHeight="1">
      <c r="B31" s="25"/>
      <c r="C31" s="17"/>
      <c r="D31" s="35"/>
      <c r="E31" s="72">
        <f>IF(OR(D31&lt;0.001),"",Settup!I48)</f>
      </c>
      <c r="F31" s="296"/>
      <c r="G31" s="184"/>
      <c r="H31" s="184"/>
      <c r="I31" s="184"/>
      <c r="J31" s="184"/>
      <c r="K31" s="184"/>
      <c r="L31" s="6"/>
      <c r="M31" s="82">
        <f t="shared" si="0"/>
        <v>0</v>
      </c>
      <c r="N31" s="10"/>
      <c r="O31" s="25"/>
    </row>
    <row r="32" spans="2:15" ht="15" customHeight="1">
      <c r="B32" s="25"/>
      <c r="C32" s="17"/>
      <c r="D32" s="35"/>
      <c r="E32" s="72">
        <f>IF(OR(D32&lt;0.001),"",Settup!I48)</f>
      </c>
      <c r="F32" s="296"/>
      <c r="G32" s="184"/>
      <c r="H32" s="184"/>
      <c r="I32" s="184"/>
      <c r="J32" s="184"/>
      <c r="K32" s="184"/>
      <c r="L32" s="6"/>
      <c r="M32" s="82">
        <f t="shared" si="0"/>
        <v>0</v>
      </c>
      <c r="N32" s="10"/>
      <c r="O32" s="25"/>
    </row>
    <row r="33" spans="2:15" ht="15" customHeight="1">
      <c r="B33" s="25"/>
      <c r="C33" s="17"/>
      <c r="D33" s="35"/>
      <c r="E33" s="72">
        <f>IF(OR(D33&lt;0.001),"",Settup!I48)</f>
      </c>
      <c r="F33" s="296"/>
      <c r="G33" s="184"/>
      <c r="H33" s="184"/>
      <c r="I33" s="184"/>
      <c r="J33" s="184"/>
      <c r="K33" s="184"/>
      <c r="L33" s="6"/>
      <c r="M33" s="82">
        <f t="shared" si="0"/>
        <v>0</v>
      </c>
      <c r="N33" s="10"/>
      <c r="O33" s="25"/>
    </row>
    <row r="34" spans="2:15" ht="15" customHeight="1">
      <c r="B34" s="25"/>
      <c r="C34" s="17"/>
      <c r="D34" s="35"/>
      <c r="E34" s="72">
        <f>IF(OR(D34&lt;0.001),"",Settup!I48)</f>
      </c>
      <c r="F34" s="296"/>
      <c r="G34" s="184"/>
      <c r="H34" s="184"/>
      <c r="I34" s="184"/>
      <c r="J34" s="184"/>
      <c r="K34" s="184"/>
      <c r="L34" s="6"/>
      <c r="M34" s="82">
        <f t="shared" si="0"/>
        <v>0</v>
      </c>
      <c r="N34" s="10"/>
      <c r="O34" s="25"/>
    </row>
    <row r="35" spans="2:15" ht="15" customHeight="1">
      <c r="B35" s="25"/>
      <c r="C35" s="17"/>
      <c r="D35" s="35"/>
      <c r="E35" s="72">
        <f>IF(OR(D35&lt;0.001),"",Settup!I48)</f>
      </c>
      <c r="F35" s="296"/>
      <c r="G35" s="184"/>
      <c r="H35" s="184"/>
      <c r="I35" s="184"/>
      <c r="J35" s="184"/>
      <c r="K35" s="184"/>
      <c r="L35" s="6"/>
      <c r="M35" s="82">
        <f t="shared" si="0"/>
        <v>0</v>
      </c>
      <c r="N35" s="10"/>
      <c r="O35" s="25"/>
    </row>
    <row r="36" spans="2:15" ht="15" customHeight="1">
      <c r="B36" s="25"/>
      <c r="C36" s="17"/>
      <c r="D36" s="35"/>
      <c r="E36" s="72">
        <f>IF(OR(D36&lt;0.001),"",Settup!I48)</f>
      </c>
      <c r="F36" s="296"/>
      <c r="G36" s="184"/>
      <c r="H36" s="184"/>
      <c r="I36" s="184"/>
      <c r="J36" s="184"/>
      <c r="K36" s="184"/>
      <c r="L36" s="6"/>
      <c r="M36" s="82">
        <f t="shared" si="0"/>
        <v>0</v>
      </c>
      <c r="N36" s="10"/>
      <c r="O36" s="25"/>
    </row>
    <row r="37" spans="2:15" ht="15" customHeight="1">
      <c r="B37" s="25"/>
      <c r="C37" s="17"/>
      <c r="D37" s="35"/>
      <c r="E37" s="72">
        <f>IF(OR(D37&lt;0.001),"",Settup!I48)</f>
      </c>
      <c r="F37" s="296"/>
      <c r="G37" s="184"/>
      <c r="H37" s="184"/>
      <c r="I37" s="184"/>
      <c r="J37" s="184"/>
      <c r="K37" s="184"/>
      <c r="L37" s="6"/>
      <c r="M37" s="82">
        <f t="shared" si="0"/>
        <v>0</v>
      </c>
      <c r="N37" s="10"/>
      <c r="O37" s="25"/>
    </row>
    <row r="38" spans="2:15" ht="15" customHeight="1">
      <c r="B38" s="25"/>
      <c r="C38" s="17"/>
      <c r="D38" s="35"/>
      <c r="E38" s="72">
        <f>IF(OR(D38&lt;0.001),"",Settup!I48)</f>
      </c>
      <c r="F38" s="296"/>
      <c r="G38" s="184"/>
      <c r="H38" s="184"/>
      <c r="I38" s="184"/>
      <c r="J38" s="184"/>
      <c r="K38" s="184"/>
      <c r="L38" s="6"/>
      <c r="M38" s="82">
        <f t="shared" si="0"/>
        <v>0</v>
      </c>
      <c r="N38" s="10"/>
      <c r="O38" s="25"/>
    </row>
    <row r="39" spans="2:15" ht="15" customHeight="1">
      <c r="B39" s="25"/>
      <c r="C39" s="17"/>
      <c r="D39" s="35"/>
      <c r="E39" s="72">
        <f>IF(OR(D39&lt;0.001),"",Settup!I48)</f>
      </c>
      <c r="F39" s="296"/>
      <c r="G39" s="184"/>
      <c r="H39" s="184"/>
      <c r="I39" s="184"/>
      <c r="J39" s="184"/>
      <c r="K39" s="184"/>
      <c r="L39" s="6"/>
      <c r="M39" s="82">
        <f t="shared" si="0"/>
        <v>0</v>
      </c>
      <c r="N39" s="10"/>
      <c r="O39" s="25"/>
    </row>
    <row r="40" spans="2:15" ht="15" customHeight="1">
      <c r="B40" s="25"/>
      <c r="C40" s="17"/>
      <c r="D40" s="35"/>
      <c r="E40" s="72">
        <f>IF(OR(D40&lt;0.001),"",Settup!I48)</f>
      </c>
      <c r="F40" s="296"/>
      <c r="G40" s="184"/>
      <c r="H40" s="184"/>
      <c r="I40" s="184"/>
      <c r="J40" s="184"/>
      <c r="K40" s="184"/>
      <c r="L40" s="6"/>
      <c r="M40" s="82">
        <f t="shared" si="0"/>
        <v>0</v>
      </c>
      <c r="N40" s="10"/>
      <c r="O40" s="25"/>
    </row>
    <row r="41" spans="2:15" ht="15" customHeight="1">
      <c r="B41" s="25"/>
      <c r="C41" s="17"/>
      <c r="D41" s="35"/>
      <c r="E41" s="72">
        <f>IF(OR(D41&lt;0.001),"",Settup!I48)</f>
      </c>
      <c r="F41" s="296"/>
      <c r="G41" s="184"/>
      <c r="H41" s="184"/>
      <c r="I41" s="184"/>
      <c r="J41" s="184"/>
      <c r="K41" s="184"/>
      <c r="L41" s="6"/>
      <c r="M41" s="82">
        <f t="shared" si="0"/>
        <v>0</v>
      </c>
      <c r="N41" s="10"/>
      <c r="O41" s="25"/>
    </row>
    <row r="42" spans="2:15" ht="15" customHeight="1">
      <c r="B42" s="25"/>
      <c r="C42" s="17"/>
      <c r="D42" s="35"/>
      <c r="E42" s="72">
        <f>IF(OR(D42&lt;0.001),"",Settup!I48)</f>
      </c>
      <c r="F42" s="296"/>
      <c r="G42" s="184"/>
      <c r="H42" s="184"/>
      <c r="I42" s="184"/>
      <c r="J42" s="184"/>
      <c r="K42" s="184"/>
      <c r="L42" s="6"/>
      <c r="M42" s="82">
        <f t="shared" si="0"/>
        <v>0</v>
      </c>
      <c r="N42" s="10"/>
      <c r="O42" s="25"/>
    </row>
    <row r="43" spans="2:15" ht="15" customHeight="1">
      <c r="B43" s="25"/>
      <c r="C43" s="17"/>
      <c r="D43" s="35"/>
      <c r="E43" s="72">
        <f>IF(OR(D43&lt;0.001),"",Settup!I48)</f>
      </c>
      <c r="F43" s="296"/>
      <c r="G43" s="184"/>
      <c r="H43" s="184"/>
      <c r="I43" s="184"/>
      <c r="J43" s="184"/>
      <c r="K43" s="184"/>
      <c r="L43" s="6"/>
      <c r="M43" s="82">
        <f t="shared" si="0"/>
        <v>0</v>
      </c>
      <c r="N43" s="10"/>
      <c r="O43" s="25"/>
    </row>
    <row r="44" spans="2:15" ht="15" customHeight="1">
      <c r="B44" s="25"/>
      <c r="C44" s="17"/>
      <c r="D44" s="36"/>
      <c r="E44" s="73">
        <f>IF(OR(D44&lt;0.001),"",Settup!I48)</f>
      </c>
      <c r="F44" s="294"/>
      <c r="G44" s="295"/>
      <c r="H44" s="295"/>
      <c r="I44" s="295"/>
      <c r="J44" s="295"/>
      <c r="K44" s="295"/>
      <c r="L44" s="7"/>
      <c r="M44" s="83">
        <f t="shared" si="0"/>
        <v>0</v>
      </c>
      <c r="N44" s="10"/>
      <c r="O44" s="25"/>
    </row>
    <row r="45" spans="2:15" ht="16.5" customHeight="1">
      <c r="B45" s="25"/>
      <c r="D45" s="8"/>
      <c r="E45" s="8"/>
      <c r="F45" s="9"/>
      <c r="G45" s="8"/>
      <c r="H45" s="8"/>
      <c r="I45" s="8"/>
      <c r="J45" s="9"/>
      <c r="K45" s="9"/>
      <c r="L45" s="31" t="s">
        <v>1</v>
      </c>
      <c r="M45" s="84">
        <f>SUM(M19:M44)</f>
        <v>0</v>
      </c>
      <c r="N45" s="10"/>
      <c r="O45" s="149"/>
    </row>
    <row r="46" spans="2:15" ht="16.5" customHeight="1">
      <c r="B46" s="25"/>
      <c r="D46" s="226"/>
      <c r="E46" s="227"/>
      <c r="F46" s="276"/>
      <c r="G46" s="277"/>
      <c r="H46" s="278"/>
      <c r="L46" s="13" t="str">
        <f>IF(OR(Q6=S5),"VAT £","")</f>
        <v>VAT £</v>
      </c>
      <c r="M46" s="84">
        <f>IF(OR(Q6=S5),(M45*Settup!I89),0)</f>
        <v>0</v>
      </c>
      <c r="N46" s="10"/>
      <c r="O46" s="149"/>
    </row>
    <row r="47" spans="2:15" ht="16.5" customHeight="1">
      <c r="B47" s="25"/>
      <c r="F47" s="14"/>
      <c r="G47" s="14"/>
      <c r="H47" s="14"/>
      <c r="I47" s="15"/>
      <c r="L47" s="16" t="s">
        <v>2</v>
      </c>
      <c r="M47" s="85">
        <f>M45+M46</f>
        <v>0</v>
      </c>
      <c r="N47" s="10"/>
      <c r="O47" s="149"/>
    </row>
    <row r="48" spans="2:15" ht="12.75">
      <c r="B48" s="25"/>
      <c r="D48" s="18"/>
      <c r="E48" s="18"/>
      <c r="F48" s="18"/>
      <c r="G48" s="18"/>
      <c r="H48" s="18"/>
      <c r="I48" s="18"/>
      <c r="J48" s="15"/>
      <c r="O48" s="25"/>
    </row>
    <row r="49" spans="2:15" ht="12.75">
      <c r="B49" s="25"/>
      <c r="D49" s="261"/>
      <c r="E49" s="262"/>
      <c r="F49" s="262"/>
      <c r="G49" s="262"/>
      <c r="H49" s="263"/>
      <c r="I49" s="279"/>
      <c r="J49" s="280"/>
      <c r="O49" s="25"/>
    </row>
    <row r="50" spans="2:15" ht="12.75">
      <c r="B50" s="25"/>
      <c r="D50" s="224"/>
      <c r="E50" s="224"/>
      <c r="F50" s="224"/>
      <c r="G50" s="224"/>
      <c r="H50" s="224"/>
      <c r="I50" s="37"/>
      <c r="J50" s="224"/>
      <c r="K50" s="224"/>
      <c r="L50" s="37"/>
      <c r="M50" s="274"/>
      <c r="N50" s="275"/>
      <c r="O50" s="25"/>
    </row>
    <row r="51" spans="2:15" ht="12.75">
      <c r="B51" s="25"/>
      <c r="D51" s="108"/>
      <c r="E51" s="108"/>
      <c r="F51" s="108"/>
      <c r="G51" s="108"/>
      <c r="H51" s="108"/>
      <c r="I51" s="54">
        <f>IF(OR(Settup!D89=1),"VAT No: ","")</f>
      </c>
      <c r="J51" s="199">
        <f>IF(OR(Settup!D89=1),Settup!F91,"")</f>
      </c>
      <c r="K51" s="200"/>
      <c r="L51" s="201"/>
      <c r="O51" s="25"/>
    </row>
    <row r="52" spans="2:15" ht="12.75">
      <c r="B52" s="25"/>
      <c r="D52" s="54"/>
      <c r="E52" s="54"/>
      <c r="F52" s="54"/>
      <c r="G52" s="54"/>
      <c r="H52" s="54"/>
      <c r="I52" s="54">
        <f>IF(OR(Settup!D95=1),"Company Number: ","")</f>
      </c>
      <c r="J52" s="199">
        <f>IF(OR(Settup!D95=1),Settup!F97,"")</f>
      </c>
      <c r="K52" s="200"/>
      <c r="L52" s="201"/>
      <c r="O52" s="25"/>
    </row>
    <row r="53" spans="2:15" ht="12.75">
      <c r="B53" s="25"/>
      <c r="D53" s="18"/>
      <c r="E53" s="18"/>
      <c r="F53" s="18"/>
      <c r="G53" s="18"/>
      <c r="H53" s="18"/>
      <c r="I53" s="18"/>
      <c r="O53" s="25"/>
    </row>
    <row r="54" spans="2:15" ht="7.5" customHeight="1">
      <c r="B54" s="30"/>
      <c r="C54" s="202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3"/>
      <c r="O54" s="28"/>
    </row>
  </sheetData>
  <mergeCells count="57">
    <mergeCell ref="J51:L51"/>
    <mergeCell ref="J52:L52"/>
    <mergeCell ref="F33:K33"/>
    <mergeCell ref="F34:K34"/>
    <mergeCell ref="F35:K35"/>
    <mergeCell ref="F40:K40"/>
    <mergeCell ref="F36:K36"/>
    <mergeCell ref="F37:K37"/>
    <mergeCell ref="F38:K38"/>
    <mergeCell ref="F39:K39"/>
    <mergeCell ref="C54:M54"/>
    <mergeCell ref="F19:K19"/>
    <mergeCell ref="F20:K20"/>
    <mergeCell ref="F21:K21"/>
    <mergeCell ref="F22:K22"/>
    <mergeCell ref="F23:K23"/>
    <mergeCell ref="F24:K24"/>
    <mergeCell ref="F26:K26"/>
    <mergeCell ref="F25:K25"/>
    <mergeCell ref="F42:K42"/>
    <mergeCell ref="D10:M10"/>
    <mergeCell ref="K14:L14"/>
    <mergeCell ref="K16:L16"/>
    <mergeCell ref="K12:L12"/>
    <mergeCell ref="D16:H16"/>
    <mergeCell ref="D13:H13"/>
    <mergeCell ref="D14:H14"/>
    <mergeCell ref="D15:H15"/>
    <mergeCell ref="M14:N14"/>
    <mergeCell ref="F18:K18"/>
    <mergeCell ref="F43:K43"/>
    <mergeCell ref="F27:K27"/>
    <mergeCell ref="F28:K28"/>
    <mergeCell ref="F29:K29"/>
    <mergeCell ref="F30:K30"/>
    <mergeCell ref="F31:K31"/>
    <mergeCell ref="F32:K32"/>
    <mergeCell ref="H4:M4"/>
    <mergeCell ref="D50:E50"/>
    <mergeCell ref="F50:H50"/>
    <mergeCell ref="H5:M5"/>
    <mergeCell ref="H6:M6"/>
    <mergeCell ref="K7:M7"/>
    <mergeCell ref="J50:K50"/>
    <mergeCell ref="D46:E46"/>
    <mergeCell ref="I49:J49"/>
    <mergeCell ref="D4:F8"/>
    <mergeCell ref="M50:N50"/>
    <mergeCell ref="K8:M8"/>
    <mergeCell ref="D49:H49"/>
    <mergeCell ref="F46:H46"/>
    <mergeCell ref="H8:I8"/>
    <mergeCell ref="D18:E18"/>
    <mergeCell ref="D17:H17"/>
    <mergeCell ref="D12:H12"/>
    <mergeCell ref="F44:K44"/>
    <mergeCell ref="F41:K41"/>
  </mergeCells>
  <conditionalFormatting sqref="N3:N8 C3:C8 D3:M3">
    <cfRule type="expression" priority="1" dxfId="0" stopIfTrue="1">
      <formula>$B$2=1</formula>
    </cfRule>
    <cfRule type="expression" priority="2" dxfId="1" stopIfTrue="1">
      <formula>$B$2=2</formula>
    </cfRule>
    <cfRule type="expression" priority="3" dxfId="2" stopIfTrue="1">
      <formula>$B$2=3</formula>
    </cfRule>
  </conditionalFormatting>
  <conditionalFormatting sqref="H4:M4">
    <cfRule type="expression" priority="4" dxfId="3" stopIfTrue="1">
      <formula>$B$2=1</formula>
    </cfRule>
    <cfRule type="expression" priority="5" dxfId="4" stopIfTrue="1">
      <formula>$B$2=2</formula>
    </cfRule>
    <cfRule type="expression" priority="6" dxfId="5" stopIfTrue="1">
      <formula>$B$2=3</formula>
    </cfRule>
  </conditionalFormatting>
  <conditionalFormatting sqref="H5:M5">
    <cfRule type="expression" priority="7" dxfId="6" stopIfTrue="1">
      <formula>$B$2=1</formula>
    </cfRule>
    <cfRule type="expression" priority="8" dxfId="7" stopIfTrue="1">
      <formula>$B$2=2</formula>
    </cfRule>
    <cfRule type="expression" priority="9" dxfId="8" stopIfTrue="1">
      <formula>$B$2=3</formula>
    </cfRule>
  </conditionalFormatting>
  <conditionalFormatting sqref="H7">
    <cfRule type="expression" priority="10" dxfId="6" stopIfTrue="1">
      <formula>$B$2=1</formula>
    </cfRule>
    <cfRule type="expression" priority="11" dxfId="9" stopIfTrue="1">
      <formula>$B$2=2</formula>
    </cfRule>
    <cfRule type="expression" priority="12" dxfId="8" stopIfTrue="1">
      <formula>$B$2=3</formula>
    </cfRule>
  </conditionalFormatting>
  <conditionalFormatting sqref="H6:M6">
    <cfRule type="expression" priority="13" dxfId="10" stopIfTrue="1">
      <formula>$B$2=1</formula>
    </cfRule>
    <cfRule type="expression" priority="14" dxfId="11" stopIfTrue="1">
      <formula>$B$2=2</formula>
    </cfRule>
    <cfRule type="expression" priority="15" dxfId="12" stopIfTrue="1">
      <formula>$B$2=3</formula>
    </cfRule>
  </conditionalFormatting>
  <conditionalFormatting sqref="G4:G7">
    <cfRule type="expression" priority="16" dxfId="13" stopIfTrue="1">
      <formula>$B$2=1</formula>
    </cfRule>
    <cfRule type="expression" priority="17" dxfId="14" stopIfTrue="1">
      <formula>$B$2=2</formula>
    </cfRule>
    <cfRule type="expression" priority="18" dxfId="15" stopIfTrue="1">
      <formula>$B$2=3</formula>
    </cfRule>
  </conditionalFormatting>
  <conditionalFormatting sqref="G8">
    <cfRule type="expression" priority="19" dxfId="16" stopIfTrue="1">
      <formula>$B$2=1</formula>
    </cfRule>
    <cfRule type="expression" priority="20" dxfId="17" stopIfTrue="1">
      <formula>$B$2=2</formula>
    </cfRule>
    <cfRule type="expression" priority="21" dxfId="18" stopIfTrue="1">
      <formula>$B$2=3</formula>
    </cfRule>
  </conditionalFormatting>
  <conditionalFormatting sqref="D4:F8">
    <cfRule type="expression" priority="22" dxfId="19" stopIfTrue="1">
      <formula>$B$2=1</formula>
    </cfRule>
    <cfRule type="expression" priority="23" dxfId="20" stopIfTrue="1">
      <formula>$B$2=2</formula>
    </cfRule>
    <cfRule type="expression" priority="24" dxfId="21" stopIfTrue="1">
      <formula>$B$2=3</formula>
    </cfRule>
  </conditionalFormatting>
  <conditionalFormatting sqref="H8:I8">
    <cfRule type="expression" priority="25" dxfId="22" stopIfTrue="1">
      <formula>$B$2=1</formula>
    </cfRule>
    <cfRule type="expression" priority="26" dxfId="9" stopIfTrue="1">
      <formula>$B$2=2</formula>
    </cfRule>
    <cfRule type="expression" priority="27" dxfId="23" stopIfTrue="1">
      <formula>$B$2=3</formula>
    </cfRule>
  </conditionalFormatting>
  <conditionalFormatting sqref="I7:M7">
    <cfRule type="expression" priority="28" dxfId="24" stopIfTrue="1">
      <formula>$B$2=1</formula>
    </cfRule>
    <cfRule type="expression" priority="29" dxfId="25" stopIfTrue="1">
      <formula>$B$2=2</formula>
    </cfRule>
    <cfRule type="expression" priority="30" dxfId="26" stopIfTrue="1">
      <formula>$B$2=3</formula>
    </cfRule>
  </conditionalFormatting>
  <conditionalFormatting sqref="J8:M8">
    <cfRule type="expression" priority="31" dxfId="27" stopIfTrue="1">
      <formula>$B$2=1</formula>
    </cfRule>
    <cfRule type="expression" priority="32" dxfId="25" stopIfTrue="1">
      <formula>$B$2=2</formula>
    </cfRule>
    <cfRule type="expression" priority="33" dxfId="28" stopIfTrue="1">
      <formula>$B$2=3</formula>
    </cfRule>
  </conditionalFormatting>
  <conditionalFormatting sqref="D10:M10 C45:L53 M48:N53">
    <cfRule type="expression" priority="34" dxfId="0" stopIfTrue="1">
      <formula>$B$2=1</formula>
    </cfRule>
    <cfRule type="expression" priority="35" dxfId="1" stopIfTrue="1">
      <formula>$B$2=2</formula>
    </cfRule>
    <cfRule type="expression" priority="36" dxfId="2" stopIfTrue="1">
      <formula>$B$2=3</formula>
    </cfRule>
  </conditionalFormatting>
  <dataValidations count="4">
    <dataValidation type="date" allowBlank="1" showInputMessage="1" showErrorMessage="1" errorTitle="Date" error="Enter eg.&#10;5/10 for 5 December (This Year)&#10;Or 20/7/05 for 20 July 2005" sqref="M14:N14">
      <formula1>1</formula1>
      <formula2>401768</formula2>
    </dataValidation>
    <dataValidation type="decimal" operator="greaterThan" allowBlank="1" showInputMessage="1" showErrorMessage="1" errorTitle="Unit Price" error="Must be over 1p&#10;Enter £.p eg 1.25 for £1.25&#10;Will always round to the nearest penny" sqref="L19:L44">
      <formula1>0.01</formula1>
    </dataValidation>
    <dataValidation type="whole" allowBlank="1" showInputMessage="1" showErrorMessage="1" errorTitle="Quantity" error="Whole Numbers only&#10;1 to 99999" sqref="D19:D44">
      <formula1>1</formula1>
      <formula2>99999</formula2>
    </dataValidation>
    <dataValidation type="list" allowBlank="1" showInputMessage="1" showErrorMessage="1" sqref="Q6">
      <formula1>$S$5:$S$6</formula1>
    </dataValidation>
  </dataValidations>
  <printOptions horizontalCentered="1" verticalCentered="1"/>
  <pageMargins left="0.1968503937007874" right="0.1968503937007874" top="0.1968503937007874" bottom="0.62992125984251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58"/>
  <sheetViews>
    <sheetView showRowColHeaders="0" showZeros="0" workbookViewId="0" topLeftCell="A1">
      <selection activeCell="A1" sqref="A1"/>
    </sheetView>
  </sheetViews>
  <sheetFormatPr defaultColWidth="9.140625" defaultRowHeight="12.75"/>
  <cols>
    <col min="1" max="2" width="1.421875" style="12" customWidth="1"/>
    <col min="3" max="3" width="5.57421875" style="12" customWidth="1"/>
    <col min="4" max="4" width="5.7109375" style="12" customWidth="1"/>
    <col min="5" max="5" width="6.00390625" style="12" customWidth="1"/>
    <col min="6" max="6" width="6.7109375" style="12" customWidth="1"/>
    <col min="7" max="7" width="3.7109375" style="12" customWidth="1"/>
    <col min="8" max="8" width="11.57421875" style="12" customWidth="1"/>
    <col min="9" max="9" width="14.8515625" style="12" customWidth="1"/>
    <col min="10" max="10" width="7.7109375" style="12" customWidth="1"/>
    <col min="11" max="11" width="4.140625" style="12" customWidth="1"/>
    <col min="12" max="12" width="12.00390625" style="12" customWidth="1"/>
    <col min="13" max="13" width="13.7109375" style="12" customWidth="1"/>
    <col min="14" max="14" width="9.140625" style="12" customWidth="1"/>
    <col min="15" max="15" width="1.28515625" style="12" customWidth="1"/>
    <col min="16" max="16384" width="9.140625" style="12" customWidth="1"/>
  </cols>
  <sheetData>
    <row r="1" ht="7.5" customHeight="1"/>
    <row r="2" spans="2:15" ht="7.5" customHeight="1">
      <c r="B2" s="29">
        <f>Settup!M17</f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2:15" ht="7.5" customHeight="1"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5"/>
    </row>
    <row r="4" spans="2:15" ht="39.75" customHeight="1" thickBot="1">
      <c r="B4" s="25"/>
      <c r="C4" s="22"/>
      <c r="D4" s="246">
        <f>Settup!F16</f>
        <v>0</v>
      </c>
      <c r="E4" s="247"/>
      <c r="F4" s="248"/>
      <c r="G4" s="172"/>
      <c r="H4" s="258">
        <f>Settup!F13</f>
        <v>0</v>
      </c>
      <c r="I4" s="259"/>
      <c r="J4" s="259"/>
      <c r="K4" s="259"/>
      <c r="L4" s="259"/>
      <c r="M4" s="260"/>
      <c r="O4" s="25"/>
    </row>
    <row r="5" spans="2:15" ht="19.5" customHeight="1" thickBot="1">
      <c r="B5" s="25"/>
      <c r="C5" s="22"/>
      <c r="D5" s="249"/>
      <c r="E5" s="250"/>
      <c r="F5" s="251"/>
      <c r="G5" s="173"/>
      <c r="H5" s="232">
        <f>Settup!F19</f>
        <v>0</v>
      </c>
      <c r="I5" s="233"/>
      <c r="J5" s="233"/>
      <c r="K5" s="233"/>
      <c r="L5" s="233"/>
      <c r="M5" s="234"/>
      <c r="O5" s="25"/>
    </row>
    <row r="6" spans="2:17" ht="15" customHeight="1" thickBot="1">
      <c r="B6" s="25"/>
      <c r="C6" s="22"/>
      <c r="D6" s="249"/>
      <c r="E6" s="250"/>
      <c r="F6" s="251"/>
      <c r="G6" s="173"/>
      <c r="H6" s="235">
        <f>Settup!F22</f>
        <v>0</v>
      </c>
      <c r="I6" s="236"/>
      <c r="J6" s="236"/>
      <c r="K6" s="236"/>
      <c r="L6" s="236"/>
      <c r="M6" s="237"/>
      <c r="N6" s="11"/>
      <c r="O6" s="26"/>
      <c r="P6" s="11"/>
      <c r="Q6" s="11"/>
    </row>
    <row r="7" spans="2:17" ht="15" customHeight="1" thickBot="1">
      <c r="B7" s="25"/>
      <c r="C7" s="22"/>
      <c r="D7" s="249"/>
      <c r="E7" s="250"/>
      <c r="F7" s="251"/>
      <c r="G7" s="173"/>
      <c r="H7" s="171">
        <f>IF(OR(Settup!F25=""),"","Telephone:")</f>
      </c>
      <c r="I7" s="179">
        <f>Settup!F25</f>
        <v>0</v>
      </c>
      <c r="J7" s="178">
        <f>IF(OR(Settup!D27=1),Settup!L29,"")</f>
      </c>
      <c r="K7" s="238">
        <f>IF(OR(Settup!D27=1),Settup!F30,"")</f>
      </c>
      <c r="L7" s="238"/>
      <c r="M7" s="239"/>
      <c r="N7" s="11"/>
      <c r="O7" s="26"/>
      <c r="P7" s="11"/>
      <c r="Q7" s="11"/>
    </row>
    <row r="8" spans="2:17" ht="15" customHeight="1">
      <c r="B8" s="25"/>
      <c r="C8" s="22"/>
      <c r="D8" s="252"/>
      <c r="E8" s="253"/>
      <c r="F8" s="254"/>
      <c r="G8" s="174"/>
      <c r="H8" s="217">
        <f>Settup!F35</f>
        <v>0</v>
      </c>
      <c r="I8" s="218"/>
      <c r="J8" s="182">
        <f>IF(OR(Settup!D37=1),"E-mail: ","")</f>
      </c>
      <c r="K8" s="219">
        <f>IF(OR(Settup!D37=1),Settup!F40,"")</f>
      </c>
      <c r="L8" s="220"/>
      <c r="M8" s="218"/>
      <c r="N8" s="11"/>
      <c r="O8" s="26"/>
      <c r="P8" s="11"/>
      <c r="Q8" s="11"/>
    </row>
    <row r="9" spans="2:15" ht="7.5" customHeight="1">
      <c r="B9" s="25"/>
      <c r="O9" s="27"/>
    </row>
    <row r="10" spans="2:15" ht="24.75" customHeight="1">
      <c r="B10" s="25"/>
      <c r="D10" s="264" t="s">
        <v>35</v>
      </c>
      <c r="E10" s="264"/>
      <c r="F10" s="264"/>
      <c r="G10" s="264"/>
      <c r="H10" s="264"/>
      <c r="I10" s="264"/>
      <c r="J10" s="264"/>
      <c r="K10" s="264"/>
      <c r="L10" s="264"/>
      <c r="M10" s="264"/>
      <c r="O10" s="25"/>
    </row>
    <row r="11" spans="2:15" ht="7.5" customHeight="1">
      <c r="B11" s="25"/>
      <c r="D11" s="19"/>
      <c r="E11" s="19"/>
      <c r="F11" s="19"/>
      <c r="G11" s="19"/>
      <c r="H11" s="19"/>
      <c r="M11" s="19"/>
      <c r="O11" s="25"/>
    </row>
    <row r="12" spans="2:15" ht="22.5" customHeight="1">
      <c r="B12" s="25"/>
      <c r="C12" s="17"/>
      <c r="D12" s="213"/>
      <c r="E12" s="214"/>
      <c r="F12" s="214"/>
      <c r="G12" s="215"/>
      <c r="H12" s="216"/>
      <c r="I12" s="10"/>
      <c r="K12" s="228" t="s">
        <v>36</v>
      </c>
      <c r="L12" s="229"/>
      <c r="M12" s="32"/>
      <c r="N12" s="10"/>
      <c r="O12" s="25"/>
    </row>
    <row r="13" spans="2:15" ht="18.75" customHeight="1">
      <c r="B13" s="25"/>
      <c r="C13" s="17"/>
      <c r="D13" s="240"/>
      <c r="E13" s="241"/>
      <c r="F13" s="241"/>
      <c r="G13" s="222"/>
      <c r="H13" s="223"/>
      <c r="I13" s="10"/>
      <c r="K13" s="20"/>
      <c r="L13" s="21"/>
      <c r="M13" s="33"/>
      <c r="N13" s="19"/>
      <c r="O13" s="25"/>
    </row>
    <row r="14" spans="2:15" ht="18.75" customHeight="1">
      <c r="B14" s="25"/>
      <c r="C14" s="17"/>
      <c r="D14" s="240"/>
      <c r="E14" s="241"/>
      <c r="F14" s="241"/>
      <c r="G14" s="222"/>
      <c r="H14" s="223"/>
      <c r="I14" s="10"/>
      <c r="K14" s="228" t="s">
        <v>0</v>
      </c>
      <c r="L14" s="229"/>
      <c r="M14" s="198"/>
      <c r="N14" s="198"/>
      <c r="O14" s="147"/>
    </row>
    <row r="15" spans="2:15" ht="18.75" customHeight="1">
      <c r="B15" s="25"/>
      <c r="C15" s="17"/>
      <c r="D15" s="240"/>
      <c r="E15" s="241"/>
      <c r="F15" s="241"/>
      <c r="G15" s="222"/>
      <c r="H15" s="223"/>
      <c r="I15" s="10"/>
      <c r="K15" s="21"/>
      <c r="L15" s="21"/>
      <c r="M15" s="33"/>
      <c r="N15" s="9"/>
      <c r="O15" s="25"/>
    </row>
    <row r="16" spans="2:15" ht="18.75" customHeight="1">
      <c r="B16" s="25"/>
      <c r="C16" s="17"/>
      <c r="D16" s="242"/>
      <c r="E16" s="243"/>
      <c r="F16" s="243"/>
      <c r="G16" s="244"/>
      <c r="H16" s="245"/>
      <c r="I16" s="10"/>
      <c r="K16" s="228"/>
      <c r="L16" s="229"/>
      <c r="M16" s="80"/>
      <c r="N16" s="10"/>
      <c r="O16" s="25"/>
    </row>
    <row r="17" spans="2:15" ht="18.75" customHeight="1">
      <c r="B17" s="25"/>
      <c r="D17" s="266"/>
      <c r="E17" s="266"/>
      <c r="F17" s="266"/>
      <c r="G17" s="267"/>
      <c r="H17" s="267"/>
      <c r="M17" s="9"/>
      <c r="O17" s="25"/>
    </row>
    <row r="18" spans="2:15" ht="15" customHeight="1">
      <c r="B18" s="25"/>
      <c r="C18" s="17"/>
      <c r="D18" s="256" t="s">
        <v>3</v>
      </c>
      <c r="E18" s="265"/>
      <c r="F18" s="209" t="s">
        <v>4</v>
      </c>
      <c r="G18" s="210"/>
      <c r="H18" s="210"/>
      <c r="I18" s="210"/>
      <c r="J18" s="210"/>
      <c r="K18" s="210"/>
      <c r="L18" s="1" t="s">
        <v>5</v>
      </c>
      <c r="M18" s="2" t="s">
        <v>6</v>
      </c>
      <c r="N18" s="10"/>
      <c r="O18" s="25"/>
    </row>
    <row r="19" spans="2:15" ht="15" customHeight="1">
      <c r="B19" s="25"/>
      <c r="C19" s="17"/>
      <c r="D19" s="34"/>
      <c r="E19" s="79">
        <f>IF(OR(D19&lt;0.001),"",Settup!I48)</f>
      </c>
      <c r="F19" s="297"/>
      <c r="G19" s="185"/>
      <c r="H19" s="185"/>
      <c r="I19" s="185"/>
      <c r="J19" s="185"/>
      <c r="K19" s="185"/>
      <c r="L19" s="6"/>
      <c r="M19" s="81">
        <f>ROUND(L19,2)*D19</f>
        <v>0</v>
      </c>
      <c r="N19" s="10"/>
      <c r="O19" s="25"/>
    </row>
    <row r="20" spans="2:15" ht="15" customHeight="1">
      <c r="B20" s="25"/>
      <c r="C20" s="17"/>
      <c r="D20" s="35"/>
      <c r="E20" s="72">
        <f>IF(OR(D20&lt;0.001),"",Settup!I48)</f>
      </c>
      <c r="F20" s="296"/>
      <c r="G20" s="184"/>
      <c r="H20" s="184"/>
      <c r="I20" s="184"/>
      <c r="J20" s="184"/>
      <c r="K20" s="184"/>
      <c r="L20" s="6"/>
      <c r="M20" s="82">
        <f aca="true" t="shared" si="0" ref="M20:M44">ROUND(L20,2)*D20</f>
        <v>0</v>
      </c>
      <c r="N20" s="10"/>
      <c r="O20" s="25"/>
    </row>
    <row r="21" spans="2:15" ht="15" customHeight="1">
      <c r="B21" s="25"/>
      <c r="C21" s="17"/>
      <c r="D21" s="35"/>
      <c r="E21" s="72">
        <f>IF(OR(D21&lt;0.001),"",Settup!I48)</f>
      </c>
      <c r="F21" s="296"/>
      <c r="G21" s="184"/>
      <c r="H21" s="184"/>
      <c r="I21" s="184"/>
      <c r="J21" s="184"/>
      <c r="K21" s="184"/>
      <c r="L21" s="6"/>
      <c r="M21" s="82">
        <f t="shared" si="0"/>
        <v>0</v>
      </c>
      <c r="N21" s="10"/>
      <c r="O21" s="25"/>
    </row>
    <row r="22" spans="2:15" ht="15" customHeight="1">
      <c r="B22" s="25"/>
      <c r="C22" s="17"/>
      <c r="D22" s="35"/>
      <c r="E22" s="72">
        <f>IF(OR(D22&lt;0.001),"",Settup!I48)</f>
      </c>
      <c r="F22" s="296"/>
      <c r="G22" s="184"/>
      <c r="H22" s="184"/>
      <c r="I22" s="184"/>
      <c r="J22" s="184"/>
      <c r="K22" s="184"/>
      <c r="L22" s="6"/>
      <c r="M22" s="82">
        <f t="shared" si="0"/>
        <v>0</v>
      </c>
      <c r="N22" s="10"/>
      <c r="O22" s="25"/>
    </row>
    <row r="23" spans="2:15" ht="15" customHeight="1">
      <c r="B23" s="25"/>
      <c r="C23" s="17"/>
      <c r="D23" s="35"/>
      <c r="E23" s="72">
        <f>IF(OR(D23&lt;0.001),"",Settup!I48)</f>
      </c>
      <c r="F23" s="296"/>
      <c r="G23" s="184"/>
      <c r="H23" s="184"/>
      <c r="I23" s="184"/>
      <c r="J23" s="184"/>
      <c r="K23" s="184"/>
      <c r="L23" s="6"/>
      <c r="M23" s="82">
        <f t="shared" si="0"/>
        <v>0</v>
      </c>
      <c r="N23" s="10"/>
      <c r="O23" s="25"/>
    </row>
    <row r="24" spans="2:15" ht="15" customHeight="1">
      <c r="B24" s="25"/>
      <c r="C24" s="17"/>
      <c r="D24" s="35"/>
      <c r="E24" s="72">
        <f>IF(OR(D24&lt;0.001),"",Settup!I48)</f>
      </c>
      <c r="F24" s="296"/>
      <c r="G24" s="184"/>
      <c r="H24" s="184"/>
      <c r="I24" s="184"/>
      <c r="J24" s="184"/>
      <c r="K24" s="184"/>
      <c r="L24" s="6"/>
      <c r="M24" s="82">
        <f t="shared" si="0"/>
        <v>0</v>
      </c>
      <c r="N24" s="10"/>
      <c r="O24" s="25"/>
    </row>
    <row r="25" spans="2:15" ht="15" customHeight="1">
      <c r="B25" s="25"/>
      <c r="C25" s="17"/>
      <c r="D25" s="35"/>
      <c r="E25" s="72">
        <f>IF(OR(D25&lt;0.001),"",Settup!I48)</f>
      </c>
      <c r="F25" s="296"/>
      <c r="G25" s="184"/>
      <c r="H25" s="184"/>
      <c r="I25" s="184"/>
      <c r="J25" s="184"/>
      <c r="K25" s="184"/>
      <c r="L25" s="6"/>
      <c r="M25" s="82">
        <f t="shared" si="0"/>
        <v>0</v>
      </c>
      <c r="N25" s="10"/>
      <c r="O25" s="25"/>
    </row>
    <row r="26" spans="2:15" ht="15" customHeight="1">
      <c r="B26" s="25"/>
      <c r="C26" s="17"/>
      <c r="D26" s="35"/>
      <c r="E26" s="72">
        <f>IF(OR(D26&lt;0.001),"",Settup!I48)</f>
      </c>
      <c r="F26" s="296"/>
      <c r="G26" s="184"/>
      <c r="H26" s="184"/>
      <c r="I26" s="184"/>
      <c r="J26" s="184"/>
      <c r="K26" s="184"/>
      <c r="L26" s="6"/>
      <c r="M26" s="82">
        <f t="shared" si="0"/>
        <v>0</v>
      </c>
      <c r="N26" s="10"/>
      <c r="O26" s="25"/>
    </row>
    <row r="27" spans="2:15" ht="15" customHeight="1">
      <c r="B27" s="25"/>
      <c r="C27" s="17"/>
      <c r="D27" s="35"/>
      <c r="E27" s="72">
        <f>IF(OR(D27&lt;0.001),"",Settup!I48)</f>
      </c>
      <c r="F27" s="296"/>
      <c r="G27" s="184"/>
      <c r="H27" s="184"/>
      <c r="I27" s="184"/>
      <c r="J27" s="184"/>
      <c r="K27" s="184"/>
      <c r="L27" s="6"/>
      <c r="M27" s="82">
        <f t="shared" si="0"/>
        <v>0</v>
      </c>
      <c r="N27" s="10"/>
      <c r="O27" s="25"/>
    </row>
    <row r="28" spans="2:15" ht="15" customHeight="1">
      <c r="B28" s="25"/>
      <c r="C28" s="17"/>
      <c r="D28" s="35"/>
      <c r="E28" s="72">
        <f>IF(OR(D28&lt;0.001),"",Settup!I48)</f>
      </c>
      <c r="F28" s="296"/>
      <c r="G28" s="184"/>
      <c r="H28" s="184"/>
      <c r="I28" s="184"/>
      <c r="J28" s="184"/>
      <c r="K28" s="184"/>
      <c r="L28" s="6"/>
      <c r="M28" s="82">
        <f t="shared" si="0"/>
        <v>0</v>
      </c>
      <c r="N28" s="10"/>
      <c r="O28" s="25"/>
    </row>
    <row r="29" spans="2:15" ht="15" customHeight="1">
      <c r="B29" s="25"/>
      <c r="C29" s="17"/>
      <c r="D29" s="35"/>
      <c r="E29" s="72">
        <f>IF(OR(D29&lt;0.001),"",Settup!I48)</f>
      </c>
      <c r="F29" s="296"/>
      <c r="G29" s="184"/>
      <c r="H29" s="184"/>
      <c r="I29" s="184"/>
      <c r="J29" s="184"/>
      <c r="K29" s="184"/>
      <c r="L29" s="6"/>
      <c r="M29" s="82">
        <f t="shared" si="0"/>
        <v>0</v>
      </c>
      <c r="N29" s="10"/>
      <c r="O29" s="25"/>
    </row>
    <row r="30" spans="2:15" ht="15" customHeight="1">
      <c r="B30" s="25"/>
      <c r="C30" s="17"/>
      <c r="D30" s="35"/>
      <c r="E30" s="72">
        <f>IF(OR(D30&lt;0.001),"",Settup!I48)</f>
      </c>
      <c r="F30" s="296"/>
      <c r="G30" s="184"/>
      <c r="H30" s="184"/>
      <c r="I30" s="184"/>
      <c r="J30" s="184"/>
      <c r="K30" s="184"/>
      <c r="L30" s="6"/>
      <c r="M30" s="82">
        <f t="shared" si="0"/>
        <v>0</v>
      </c>
      <c r="N30" s="10"/>
      <c r="O30" s="25"/>
    </row>
    <row r="31" spans="2:15" ht="15" customHeight="1">
      <c r="B31" s="25"/>
      <c r="C31" s="17"/>
      <c r="D31" s="35"/>
      <c r="E31" s="72">
        <f>IF(OR(D31&lt;0.001),"",Settup!I48)</f>
      </c>
      <c r="F31" s="296"/>
      <c r="G31" s="184"/>
      <c r="H31" s="184"/>
      <c r="I31" s="184"/>
      <c r="J31" s="184"/>
      <c r="K31" s="184"/>
      <c r="L31" s="6"/>
      <c r="M31" s="82">
        <f t="shared" si="0"/>
        <v>0</v>
      </c>
      <c r="N31" s="10"/>
      <c r="O31" s="25"/>
    </row>
    <row r="32" spans="2:15" ht="15" customHeight="1">
      <c r="B32" s="25"/>
      <c r="C32" s="17"/>
      <c r="D32" s="35"/>
      <c r="E32" s="72">
        <f>IF(OR(D32&lt;0.001),"",Settup!I48)</f>
      </c>
      <c r="F32" s="296"/>
      <c r="G32" s="184"/>
      <c r="H32" s="184"/>
      <c r="I32" s="184"/>
      <c r="J32" s="184"/>
      <c r="K32" s="184"/>
      <c r="L32" s="6"/>
      <c r="M32" s="82">
        <f t="shared" si="0"/>
        <v>0</v>
      </c>
      <c r="N32" s="10"/>
      <c r="O32" s="25"/>
    </row>
    <row r="33" spans="2:15" ht="15" customHeight="1">
      <c r="B33" s="25"/>
      <c r="C33" s="17"/>
      <c r="D33" s="35"/>
      <c r="E33" s="72">
        <f>IF(OR(D33&lt;0.001),"",Settup!I48)</f>
      </c>
      <c r="F33" s="296"/>
      <c r="G33" s="184"/>
      <c r="H33" s="184"/>
      <c r="I33" s="184"/>
      <c r="J33" s="184"/>
      <c r="K33" s="184"/>
      <c r="L33" s="6"/>
      <c r="M33" s="82">
        <f t="shared" si="0"/>
        <v>0</v>
      </c>
      <c r="N33" s="10"/>
      <c r="O33" s="25"/>
    </row>
    <row r="34" spans="2:15" ht="15" customHeight="1">
      <c r="B34" s="25"/>
      <c r="C34" s="17"/>
      <c r="D34" s="35"/>
      <c r="E34" s="72">
        <f>IF(OR(D34&lt;0.001),"",Settup!I48)</f>
      </c>
      <c r="F34" s="296"/>
      <c r="G34" s="184"/>
      <c r="H34" s="184"/>
      <c r="I34" s="184"/>
      <c r="J34" s="184"/>
      <c r="K34" s="184"/>
      <c r="L34" s="6"/>
      <c r="M34" s="82">
        <f t="shared" si="0"/>
        <v>0</v>
      </c>
      <c r="N34" s="10"/>
      <c r="O34" s="25"/>
    </row>
    <row r="35" spans="2:15" ht="15" customHeight="1">
      <c r="B35" s="25"/>
      <c r="C35" s="17"/>
      <c r="D35" s="35"/>
      <c r="E35" s="72">
        <f>IF(OR(D35&lt;0.001),"",Settup!I48)</f>
      </c>
      <c r="F35" s="296"/>
      <c r="G35" s="184"/>
      <c r="H35" s="184"/>
      <c r="I35" s="184"/>
      <c r="J35" s="184"/>
      <c r="K35" s="184"/>
      <c r="L35" s="6"/>
      <c r="M35" s="82">
        <f t="shared" si="0"/>
        <v>0</v>
      </c>
      <c r="N35" s="10"/>
      <c r="O35" s="25"/>
    </row>
    <row r="36" spans="2:15" ht="15" customHeight="1">
      <c r="B36" s="25"/>
      <c r="C36" s="17"/>
      <c r="D36" s="35"/>
      <c r="E36" s="72">
        <f>IF(OR(D36&lt;0.001),"",Settup!I48)</f>
      </c>
      <c r="F36" s="296"/>
      <c r="G36" s="184"/>
      <c r="H36" s="184"/>
      <c r="I36" s="184"/>
      <c r="J36" s="184"/>
      <c r="K36" s="184"/>
      <c r="L36" s="6"/>
      <c r="M36" s="82">
        <f t="shared" si="0"/>
        <v>0</v>
      </c>
      <c r="N36" s="10"/>
      <c r="O36" s="25"/>
    </row>
    <row r="37" spans="2:15" ht="15" customHeight="1">
      <c r="B37" s="25"/>
      <c r="C37" s="17"/>
      <c r="D37" s="35"/>
      <c r="E37" s="72">
        <f>IF(OR(D37&lt;0.001),"",Settup!I48)</f>
      </c>
      <c r="F37" s="296"/>
      <c r="G37" s="184"/>
      <c r="H37" s="184"/>
      <c r="I37" s="184"/>
      <c r="J37" s="184"/>
      <c r="K37" s="184"/>
      <c r="L37" s="6"/>
      <c r="M37" s="82">
        <f t="shared" si="0"/>
        <v>0</v>
      </c>
      <c r="N37" s="10"/>
      <c r="O37" s="25"/>
    </row>
    <row r="38" spans="2:15" ht="15" customHeight="1">
      <c r="B38" s="25"/>
      <c r="C38" s="17"/>
      <c r="D38" s="35"/>
      <c r="E38" s="72">
        <f>IF(OR(D38&lt;0.001),"",Settup!I48)</f>
      </c>
      <c r="F38" s="296"/>
      <c r="G38" s="184"/>
      <c r="H38" s="184"/>
      <c r="I38" s="184"/>
      <c r="J38" s="184"/>
      <c r="K38" s="184"/>
      <c r="L38" s="6"/>
      <c r="M38" s="82">
        <f t="shared" si="0"/>
        <v>0</v>
      </c>
      <c r="N38" s="10"/>
      <c r="O38" s="25"/>
    </row>
    <row r="39" spans="2:15" ht="15" customHeight="1">
      <c r="B39" s="25"/>
      <c r="C39" s="17"/>
      <c r="D39" s="35"/>
      <c r="E39" s="72">
        <f>IF(OR(D39&lt;0.001),"",Settup!I48)</f>
      </c>
      <c r="F39" s="296"/>
      <c r="G39" s="184"/>
      <c r="H39" s="184"/>
      <c r="I39" s="184"/>
      <c r="J39" s="184"/>
      <c r="K39" s="184"/>
      <c r="L39" s="6"/>
      <c r="M39" s="82">
        <f t="shared" si="0"/>
        <v>0</v>
      </c>
      <c r="N39" s="10"/>
      <c r="O39" s="25"/>
    </row>
    <row r="40" spans="2:15" ht="15" customHeight="1">
      <c r="B40" s="25"/>
      <c r="C40" s="17"/>
      <c r="D40" s="35"/>
      <c r="E40" s="72">
        <f>IF(OR(D40&lt;0.001),"",Settup!I48)</f>
      </c>
      <c r="F40" s="296"/>
      <c r="G40" s="184"/>
      <c r="H40" s="184"/>
      <c r="I40" s="184"/>
      <c r="J40" s="184"/>
      <c r="K40" s="184"/>
      <c r="L40" s="6"/>
      <c r="M40" s="82">
        <f t="shared" si="0"/>
        <v>0</v>
      </c>
      <c r="N40" s="10"/>
      <c r="O40" s="25"/>
    </row>
    <row r="41" spans="2:15" ht="15" customHeight="1">
      <c r="B41" s="25"/>
      <c r="C41" s="17"/>
      <c r="D41" s="35"/>
      <c r="E41" s="72">
        <f>IF(OR(D41&lt;0.001),"",Settup!I48)</f>
      </c>
      <c r="F41" s="296"/>
      <c r="G41" s="184"/>
      <c r="H41" s="184"/>
      <c r="I41" s="184"/>
      <c r="J41" s="184"/>
      <c r="K41" s="184"/>
      <c r="L41" s="6"/>
      <c r="M41" s="82">
        <f t="shared" si="0"/>
        <v>0</v>
      </c>
      <c r="N41" s="10"/>
      <c r="O41" s="25"/>
    </row>
    <row r="42" spans="2:15" ht="15" customHeight="1">
      <c r="B42" s="25"/>
      <c r="C42" s="17"/>
      <c r="D42" s="35"/>
      <c r="E42" s="72">
        <f>IF(OR(D42&lt;0.001),"",Settup!I48)</f>
      </c>
      <c r="F42" s="296"/>
      <c r="G42" s="184"/>
      <c r="H42" s="184"/>
      <c r="I42" s="184"/>
      <c r="J42" s="184"/>
      <c r="K42" s="184"/>
      <c r="L42" s="6"/>
      <c r="M42" s="82">
        <f t="shared" si="0"/>
        <v>0</v>
      </c>
      <c r="N42" s="10"/>
      <c r="O42" s="25"/>
    </row>
    <row r="43" spans="2:15" ht="15" customHeight="1">
      <c r="B43" s="25"/>
      <c r="C43" s="17"/>
      <c r="D43" s="35"/>
      <c r="E43" s="72">
        <f>IF(OR(D43&lt;0.001),"",Settup!I48)</f>
      </c>
      <c r="F43" s="296"/>
      <c r="G43" s="184"/>
      <c r="H43" s="184"/>
      <c r="I43" s="184"/>
      <c r="J43" s="184"/>
      <c r="K43" s="184"/>
      <c r="L43" s="6"/>
      <c r="M43" s="82">
        <f t="shared" si="0"/>
        <v>0</v>
      </c>
      <c r="N43" s="10"/>
      <c r="O43" s="25"/>
    </row>
    <row r="44" spans="2:15" ht="15" customHeight="1">
      <c r="B44" s="25"/>
      <c r="C44" s="17"/>
      <c r="D44" s="36"/>
      <c r="E44" s="73">
        <f>IF(OR(D44&lt;0.001),"",Settup!I48)</f>
      </c>
      <c r="F44" s="294"/>
      <c r="G44" s="295"/>
      <c r="H44" s="295"/>
      <c r="I44" s="295"/>
      <c r="J44" s="295"/>
      <c r="K44" s="295"/>
      <c r="L44" s="7"/>
      <c r="M44" s="83">
        <f t="shared" si="0"/>
        <v>0</v>
      </c>
      <c r="N44" s="10"/>
      <c r="O44" s="25"/>
    </row>
    <row r="45" spans="2:15" ht="16.5" customHeight="1">
      <c r="B45" s="25"/>
      <c r="D45" s="8"/>
      <c r="E45" s="8"/>
      <c r="F45" s="9"/>
      <c r="G45" s="8"/>
      <c r="H45" s="8"/>
      <c r="I45" s="8"/>
      <c r="J45" s="9"/>
      <c r="K45" s="9"/>
      <c r="L45" s="31" t="s">
        <v>1</v>
      </c>
      <c r="M45" s="84">
        <f>SUM(M19:M44)</f>
        <v>0</v>
      </c>
      <c r="N45" s="10"/>
      <c r="O45" s="25"/>
    </row>
    <row r="46" spans="2:15" ht="16.5" customHeight="1">
      <c r="B46" s="25"/>
      <c r="D46" s="226"/>
      <c r="E46" s="227"/>
      <c r="F46" s="276"/>
      <c r="G46" s="277"/>
      <c r="H46" s="278"/>
      <c r="L46" s="13">
        <f>IF(OR(Settup!D52=1),"VAT £","")</f>
      </c>
      <c r="M46" s="84">
        <f>IF(OR(Settup!D52=1),(M45*Settup!I89),0)</f>
        <v>0</v>
      </c>
      <c r="N46" s="10"/>
      <c r="O46" s="25"/>
    </row>
    <row r="47" spans="2:15" ht="16.5" customHeight="1">
      <c r="B47" s="25"/>
      <c r="F47" s="14"/>
      <c r="G47" s="14"/>
      <c r="H47" s="14"/>
      <c r="I47" s="15"/>
      <c r="L47" s="16" t="s">
        <v>2</v>
      </c>
      <c r="M47" s="85">
        <f>M45+M46</f>
        <v>0</v>
      </c>
      <c r="N47" s="10"/>
      <c r="O47" s="25"/>
    </row>
    <row r="48" spans="2:15" ht="12.75">
      <c r="B48" s="25"/>
      <c r="D48" s="18"/>
      <c r="E48" s="18"/>
      <c r="F48" s="18"/>
      <c r="G48" s="18"/>
      <c r="H48" s="18"/>
      <c r="I48" s="18"/>
      <c r="J48" s="15"/>
      <c r="O48" s="25"/>
    </row>
    <row r="49" spans="2:15" ht="12.75">
      <c r="B49" s="25"/>
      <c r="D49" s="95" t="s">
        <v>44</v>
      </c>
      <c r="E49" s="95"/>
      <c r="F49" s="95"/>
      <c r="G49" s="95" t="str">
        <f>Settup!I64</f>
        <v>30 Days</v>
      </c>
      <c r="H49" s="95"/>
      <c r="I49" s="279"/>
      <c r="J49" s="280"/>
      <c r="O49" s="25"/>
    </row>
    <row r="50" spans="2:15" ht="12.75">
      <c r="B50" s="25"/>
      <c r="D50" s="224"/>
      <c r="E50" s="224"/>
      <c r="F50" s="224"/>
      <c r="G50" s="224"/>
      <c r="H50" s="224"/>
      <c r="I50" s="37"/>
      <c r="J50" s="224"/>
      <c r="K50" s="224"/>
      <c r="L50" s="37"/>
      <c r="M50" s="274"/>
      <c r="N50" s="275"/>
      <c r="O50" s="25"/>
    </row>
    <row r="51" spans="2:15" ht="12.75">
      <c r="B51" s="25"/>
      <c r="D51" s="199"/>
      <c r="E51" s="200"/>
      <c r="F51" s="200"/>
      <c r="G51" s="200"/>
      <c r="H51" s="200"/>
      <c r="I51" s="200"/>
      <c r="J51" s="201"/>
      <c r="O51" s="25"/>
    </row>
    <row r="52" spans="2:15" ht="12.75">
      <c r="B52" s="25"/>
      <c r="D52" s="54"/>
      <c r="E52" s="54"/>
      <c r="F52" s="54"/>
      <c r="G52" s="54"/>
      <c r="H52" s="54"/>
      <c r="I52" s="54">
        <f>IF(OR(Settup!D95=1),"Company Number: ","")</f>
      </c>
      <c r="J52" s="199">
        <f>IF(OR(Settup!D95=1),Settup!F97,"")</f>
      </c>
      <c r="K52" s="200"/>
      <c r="L52" s="201"/>
      <c r="O52" s="25"/>
    </row>
    <row r="53" spans="2:15" ht="12.75">
      <c r="B53" s="25"/>
      <c r="D53" s="18"/>
      <c r="E53" s="18"/>
      <c r="F53" s="18"/>
      <c r="G53" s="18"/>
      <c r="H53" s="18"/>
      <c r="I53" s="18"/>
      <c r="O53" s="25"/>
    </row>
    <row r="54" spans="2:15" ht="7.5" customHeight="1">
      <c r="B54" s="30"/>
      <c r="C54" s="202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3"/>
      <c r="O54" s="28"/>
    </row>
    <row r="55" spans="2:7" ht="18">
      <c r="B55" s="135"/>
      <c r="C55" s="135"/>
      <c r="D55" s="135"/>
      <c r="E55" s="135"/>
      <c r="F55" s="22"/>
      <c r="G55" s="22"/>
    </row>
    <row r="56" spans="2:7" ht="18">
      <c r="B56" s="135"/>
      <c r="C56" s="135"/>
      <c r="D56" s="135"/>
      <c r="E56" s="135"/>
      <c r="F56" s="22"/>
      <c r="G56" s="22"/>
    </row>
    <row r="57" spans="2:7" ht="12.75">
      <c r="B57" s="22"/>
      <c r="C57" s="22"/>
      <c r="D57" s="22"/>
      <c r="E57" s="22"/>
      <c r="F57" s="22"/>
      <c r="G57" s="22"/>
    </row>
    <row r="58" spans="2:7" ht="12.75">
      <c r="B58" s="22"/>
      <c r="C58" s="22"/>
      <c r="D58" s="22"/>
      <c r="E58" s="22"/>
      <c r="F58" s="22"/>
      <c r="G58" s="22"/>
    </row>
  </sheetData>
  <mergeCells count="56">
    <mergeCell ref="J52:L52"/>
    <mergeCell ref="M50:N50"/>
    <mergeCell ref="D51:J51"/>
    <mergeCell ref="K8:M8"/>
    <mergeCell ref="F46:H46"/>
    <mergeCell ref="H8:I8"/>
    <mergeCell ref="D18:E18"/>
    <mergeCell ref="D17:H17"/>
    <mergeCell ref="D12:H12"/>
    <mergeCell ref="F44:K44"/>
    <mergeCell ref="D4:F8"/>
    <mergeCell ref="F29:K29"/>
    <mergeCell ref="F43:K43"/>
    <mergeCell ref="H4:M4"/>
    <mergeCell ref="D10:M10"/>
    <mergeCell ref="K14:L14"/>
    <mergeCell ref="K16:L16"/>
    <mergeCell ref="K12:L12"/>
    <mergeCell ref="D16:H16"/>
    <mergeCell ref="D13:H13"/>
    <mergeCell ref="H5:M5"/>
    <mergeCell ref="H6:M6"/>
    <mergeCell ref="K7:M7"/>
    <mergeCell ref="J50:K50"/>
    <mergeCell ref="I49:J49"/>
    <mergeCell ref="D14:H14"/>
    <mergeCell ref="F26:K26"/>
    <mergeCell ref="F23:K23"/>
    <mergeCell ref="F24:K24"/>
    <mergeCell ref="D50:E50"/>
    <mergeCell ref="F41:K41"/>
    <mergeCell ref="F50:H50"/>
    <mergeCell ref="D46:E46"/>
    <mergeCell ref="F37:K37"/>
    <mergeCell ref="F39:K39"/>
    <mergeCell ref="F40:K40"/>
    <mergeCell ref="F21:K21"/>
    <mergeCell ref="F25:K25"/>
    <mergeCell ref="F27:K27"/>
    <mergeCell ref="C54:M54"/>
    <mergeCell ref="F38:K38"/>
    <mergeCell ref="F30:K30"/>
    <mergeCell ref="F31:K31"/>
    <mergeCell ref="F32:K32"/>
    <mergeCell ref="F33:K33"/>
    <mergeCell ref="F42:K42"/>
    <mergeCell ref="F22:K22"/>
    <mergeCell ref="F36:K36"/>
    <mergeCell ref="M14:N14"/>
    <mergeCell ref="F34:K34"/>
    <mergeCell ref="F28:K28"/>
    <mergeCell ref="F35:K35"/>
    <mergeCell ref="F18:K18"/>
    <mergeCell ref="D15:H15"/>
    <mergeCell ref="F19:K19"/>
    <mergeCell ref="F20:K20"/>
  </mergeCells>
  <conditionalFormatting sqref="N3:N8 C3:C8 D3:M3">
    <cfRule type="expression" priority="1" dxfId="0" stopIfTrue="1">
      <formula>$B$2=1</formula>
    </cfRule>
    <cfRule type="expression" priority="2" dxfId="1" stopIfTrue="1">
      <formula>$B$2=2</formula>
    </cfRule>
    <cfRule type="expression" priority="3" dxfId="2" stopIfTrue="1">
      <formula>$B$2=3</formula>
    </cfRule>
  </conditionalFormatting>
  <conditionalFormatting sqref="H4:M4">
    <cfRule type="expression" priority="4" dxfId="3" stopIfTrue="1">
      <formula>$B$2=1</formula>
    </cfRule>
    <cfRule type="expression" priority="5" dxfId="4" stopIfTrue="1">
      <formula>$B$2=2</formula>
    </cfRule>
    <cfRule type="expression" priority="6" dxfId="5" stopIfTrue="1">
      <formula>$B$2=3</formula>
    </cfRule>
  </conditionalFormatting>
  <conditionalFormatting sqref="H5:M5">
    <cfRule type="expression" priority="7" dxfId="6" stopIfTrue="1">
      <formula>$B$2=1</formula>
    </cfRule>
    <cfRule type="expression" priority="8" dxfId="7" stopIfTrue="1">
      <formula>$B$2=2</formula>
    </cfRule>
    <cfRule type="expression" priority="9" dxfId="8" stopIfTrue="1">
      <formula>$B$2=3</formula>
    </cfRule>
  </conditionalFormatting>
  <conditionalFormatting sqref="H7">
    <cfRule type="expression" priority="10" dxfId="6" stopIfTrue="1">
      <formula>$B$2=1</formula>
    </cfRule>
    <cfRule type="expression" priority="11" dxfId="9" stopIfTrue="1">
      <formula>$B$2=2</formula>
    </cfRule>
    <cfRule type="expression" priority="12" dxfId="8" stopIfTrue="1">
      <formula>$B$2=3</formula>
    </cfRule>
  </conditionalFormatting>
  <conditionalFormatting sqref="H6:M6">
    <cfRule type="expression" priority="13" dxfId="10" stopIfTrue="1">
      <formula>$B$2=1</formula>
    </cfRule>
    <cfRule type="expression" priority="14" dxfId="11" stopIfTrue="1">
      <formula>$B$2=2</formula>
    </cfRule>
    <cfRule type="expression" priority="15" dxfId="12" stopIfTrue="1">
      <formula>$B$2=3</formula>
    </cfRule>
  </conditionalFormatting>
  <conditionalFormatting sqref="G4:G7">
    <cfRule type="expression" priority="16" dxfId="13" stopIfTrue="1">
      <formula>$B$2=1</formula>
    </cfRule>
    <cfRule type="expression" priority="17" dxfId="14" stopIfTrue="1">
      <formula>$B$2=2</formula>
    </cfRule>
    <cfRule type="expression" priority="18" dxfId="15" stopIfTrue="1">
      <formula>$B$2=3</formula>
    </cfRule>
  </conditionalFormatting>
  <conditionalFormatting sqref="G8">
    <cfRule type="expression" priority="19" dxfId="16" stopIfTrue="1">
      <formula>$B$2=1</formula>
    </cfRule>
    <cfRule type="expression" priority="20" dxfId="17" stopIfTrue="1">
      <formula>$B$2=2</formula>
    </cfRule>
    <cfRule type="expression" priority="21" dxfId="18" stopIfTrue="1">
      <formula>$B$2=3</formula>
    </cfRule>
  </conditionalFormatting>
  <conditionalFormatting sqref="D4:F8">
    <cfRule type="expression" priority="22" dxfId="19" stopIfTrue="1">
      <formula>$B$2=1</formula>
    </cfRule>
    <cfRule type="expression" priority="23" dxfId="20" stopIfTrue="1">
      <formula>$B$2=2</formula>
    </cfRule>
    <cfRule type="expression" priority="24" dxfId="21" stopIfTrue="1">
      <formula>$B$2=3</formula>
    </cfRule>
  </conditionalFormatting>
  <conditionalFormatting sqref="H8:I8">
    <cfRule type="expression" priority="25" dxfId="22" stopIfTrue="1">
      <formula>$B$2=1</formula>
    </cfRule>
    <cfRule type="expression" priority="26" dxfId="9" stopIfTrue="1">
      <formula>$B$2=2</formula>
    </cfRule>
    <cfRule type="expression" priority="27" dxfId="23" stopIfTrue="1">
      <formula>$B$2=3</formula>
    </cfRule>
  </conditionalFormatting>
  <conditionalFormatting sqref="I7:M7">
    <cfRule type="expression" priority="28" dxfId="24" stopIfTrue="1">
      <formula>$B$2=1</formula>
    </cfRule>
    <cfRule type="expression" priority="29" dxfId="25" stopIfTrue="1">
      <formula>$B$2=2</formula>
    </cfRule>
    <cfRule type="expression" priority="30" dxfId="26" stopIfTrue="1">
      <formula>$B$2=3</formula>
    </cfRule>
  </conditionalFormatting>
  <conditionalFormatting sqref="J8:M8">
    <cfRule type="expression" priority="31" dxfId="27" stopIfTrue="1">
      <formula>$B$2=1</formula>
    </cfRule>
    <cfRule type="expression" priority="32" dxfId="25" stopIfTrue="1">
      <formula>$B$2=2</formula>
    </cfRule>
    <cfRule type="expression" priority="33" dxfId="28" stopIfTrue="1">
      <formula>$B$2=3</formula>
    </cfRule>
  </conditionalFormatting>
  <conditionalFormatting sqref="C45:L53 M48:N53 D10:M10">
    <cfRule type="expression" priority="34" dxfId="0" stopIfTrue="1">
      <formula>$B$2=1</formula>
    </cfRule>
    <cfRule type="expression" priority="35" dxfId="1" stopIfTrue="1">
      <formula>$B$2=2</formula>
    </cfRule>
    <cfRule type="expression" priority="36" dxfId="2" stopIfTrue="1">
      <formula>$B$2=3</formula>
    </cfRule>
  </conditionalFormatting>
  <dataValidations count="3">
    <dataValidation type="date" allowBlank="1" showInputMessage="1" showErrorMessage="1" errorTitle="Date" error="Enter eg.&#10;5/10 for 5 December (This Year)&#10;Or 20/7/05 for 20 July 2005" sqref="M14:N14">
      <formula1>1</formula1>
      <formula2>401768</formula2>
    </dataValidation>
    <dataValidation type="decimal" operator="greaterThan" allowBlank="1" showInputMessage="1" showErrorMessage="1" errorTitle="Unit Price" error="Must be over 1p&#10;Enter £.p eg 1.25 for £1.25&#10;Will always round to the nearest penny" sqref="L19:L44">
      <formula1>0.01</formula1>
    </dataValidation>
    <dataValidation type="whole" allowBlank="1" showInputMessage="1" showErrorMessage="1" errorTitle="Quantity" error="Whole Numbers only&#10;1 to 99999" sqref="D19:D44">
      <formula1>1</formula1>
      <formula2>99999</formula2>
    </dataValidation>
  </dataValidations>
  <printOptions horizontalCentered="1" verticalCentered="1"/>
  <pageMargins left="0.1968503937007874" right="0.1968503937007874" top="0.1968503937007874" bottom="0.62992125984251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S56"/>
  <sheetViews>
    <sheetView showRowColHeaders="0" showZeros="0" workbookViewId="0" topLeftCell="A1">
      <selection activeCell="A1" sqref="A1"/>
    </sheetView>
  </sheetViews>
  <sheetFormatPr defaultColWidth="9.140625" defaultRowHeight="12.75"/>
  <cols>
    <col min="1" max="2" width="1.421875" style="12" customWidth="1"/>
    <col min="3" max="3" width="5.57421875" style="12" customWidth="1"/>
    <col min="4" max="4" width="5.7109375" style="12" customWidth="1"/>
    <col min="5" max="5" width="6.00390625" style="12" customWidth="1"/>
    <col min="6" max="6" width="6.7109375" style="12" customWidth="1"/>
    <col min="7" max="7" width="3.7109375" style="12" customWidth="1"/>
    <col min="8" max="8" width="11.57421875" style="12" customWidth="1"/>
    <col min="9" max="9" width="14.8515625" style="12" customWidth="1"/>
    <col min="10" max="10" width="7.7109375" style="12" customWidth="1"/>
    <col min="11" max="11" width="4.140625" style="12" customWidth="1"/>
    <col min="12" max="12" width="12.00390625" style="12" customWidth="1"/>
    <col min="13" max="13" width="13.7109375" style="12" customWidth="1"/>
    <col min="14" max="14" width="9.140625" style="12" customWidth="1"/>
    <col min="15" max="15" width="1.28515625" style="12" customWidth="1"/>
    <col min="16" max="16" width="9.140625" style="12" customWidth="1"/>
    <col min="17" max="17" width="4.8515625" style="12" customWidth="1"/>
    <col min="18" max="18" width="9.140625" style="12" customWidth="1"/>
    <col min="19" max="19" width="9.140625" style="12" hidden="1" customWidth="1"/>
    <col min="20" max="16384" width="9.140625" style="12" customWidth="1"/>
  </cols>
  <sheetData>
    <row r="1" ht="7.5" customHeight="1"/>
    <row r="2" spans="2:15" ht="7.5" customHeight="1">
      <c r="B2" s="29">
        <f>Settup!M17</f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2:15" ht="7.5" customHeight="1"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5"/>
    </row>
    <row r="4" spans="2:15" ht="39.75" customHeight="1" thickBot="1">
      <c r="B4" s="25"/>
      <c r="C4" s="22"/>
      <c r="D4" s="246">
        <f>Settup!F16</f>
        <v>0</v>
      </c>
      <c r="E4" s="247"/>
      <c r="F4" s="248"/>
      <c r="G4" s="172"/>
      <c r="H4" s="258">
        <f>Settup!F13</f>
        <v>0</v>
      </c>
      <c r="I4" s="259"/>
      <c r="J4" s="259"/>
      <c r="K4" s="259"/>
      <c r="L4" s="259"/>
      <c r="M4" s="260"/>
      <c r="O4" s="25"/>
    </row>
    <row r="5" spans="2:19" ht="19.5" customHeight="1" thickBot="1">
      <c r="B5" s="25"/>
      <c r="C5" s="22"/>
      <c r="D5" s="249"/>
      <c r="E5" s="250"/>
      <c r="F5" s="251"/>
      <c r="G5" s="173"/>
      <c r="H5" s="232">
        <f>Settup!F19</f>
        <v>0</v>
      </c>
      <c r="I5" s="233"/>
      <c r="J5" s="233"/>
      <c r="K5" s="233"/>
      <c r="L5" s="233"/>
      <c r="M5" s="234"/>
      <c r="O5" s="25"/>
      <c r="P5" s="150"/>
      <c r="Q5" s="150"/>
      <c r="R5" s="151"/>
      <c r="S5" s="10" t="s">
        <v>48</v>
      </c>
    </row>
    <row r="6" spans="2:19" ht="15" customHeight="1" thickBot="1">
      <c r="B6" s="25"/>
      <c r="C6" s="22"/>
      <c r="D6" s="249"/>
      <c r="E6" s="250"/>
      <c r="F6" s="251"/>
      <c r="G6" s="173"/>
      <c r="H6" s="235">
        <f>Settup!F22</f>
        <v>0</v>
      </c>
      <c r="I6" s="236"/>
      <c r="J6" s="236"/>
      <c r="K6" s="236"/>
      <c r="L6" s="236"/>
      <c r="M6" s="237"/>
      <c r="N6" s="11"/>
      <c r="O6" s="26"/>
      <c r="P6" s="156" t="s">
        <v>72</v>
      </c>
      <c r="Q6" s="157" t="s">
        <v>48</v>
      </c>
      <c r="R6" s="152"/>
      <c r="S6" s="10" t="s">
        <v>49</v>
      </c>
    </row>
    <row r="7" spans="2:19" ht="15" customHeight="1" thickBot="1">
      <c r="B7" s="25"/>
      <c r="C7" s="22"/>
      <c r="D7" s="249"/>
      <c r="E7" s="250"/>
      <c r="F7" s="251"/>
      <c r="G7" s="173"/>
      <c r="H7" s="171">
        <f>IF(OR(Settup!F25=""),"","Telephone:")</f>
      </c>
      <c r="I7" s="179">
        <f>Settup!F25</f>
        <v>0</v>
      </c>
      <c r="J7" s="178">
        <f>IF(OR(Settup!D27=1),Settup!L29,"")</f>
      </c>
      <c r="K7" s="238">
        <f>IF(OR(Settup!D27=1),Settup!F30,"")</f>
      </c>
      <c r="L7" s="238"/>
      <c r="M7" s="239"/>
      <c r="N7" s="11"/>
      <c r="O7" s="26"/>
      <c r="P7" s="154"/>
      <c r="Q7" s="154"/>
      <c r="R7" s="155"/>
      <c r="S7" s="10"/>
    </row>
    <row r="8" spans="2:18" ht="15" customHeight="1">
      <c r="B8" s="25"/>
      <c r="C8" s="22"/>
      <c r="D8" s="252"/>
      <c r="E8" s="253"/>
      <c r="F8" s="254"/>
      <c r="G8" s="174"/>
      <c r="H8" s="217">
        <f>Settup!F35</f>
        <v>0</v>
      </c>
      <c r="I8" s="218"/>
      <c r="J8" s="182">
        <f>IF(OR(Settup!D37=1),"E-mail: ","")</f>
      </c>
      <c r="K8" s="219">
        <f>IF(OR(Settup!D37=1),Settup!F40,"")</f>
      </c>
      <c r="L8" s="220"/>
      <c r="M8" s="218"/>
      <c r="N8" s="11"/>
      <c r="O8" s="26"/>
      <c r="P8" s="9"/>
      <c r="Q8" s="9"/>
      <c r="R8" s="9"/>
    </row>
    <row r="9" spans="2:15" ht="7.5" customHeight="1">
      <c r="B9" s="25"/>
      <c r="O9" s="27"/>
    </row>
    <row r="10" spans="2:15" ht="24.75" customHeight="1">
      <c r="B10" s="25"/>
      <c r="D10" s="264" t="s">
        <v>38</v>
      </c>
      <c r="E10" s="264"/>
      <c r="F10" s="264"/>
      <c r="G10" s="264"/>
      <c r="H10" s="264"/>
      <c r="I10" s="264"/>
      <c r="J10" s="264"/>
      <c r="K10" s="264"/>
      <c r="L10" s="264"/>
      <c r="M10" s="264"/>
      <c r="O10" s="25"/>
    </row>
    <row r="11" spans="2:15" ht="7.5" customHeight="1">
      <c r="B11" s="25"/>
      <c r="D11" s="19"/>
      <c r="E11" s="19"/>
      <c r="F11" s="19"/>
      <c r="G11" s="19"/>
      <c r="H11" s="19"/>
      <c r="M11" s="19"/>
      <c r="O11" s="25"/>
    </row>
    <row r="12" spans="2:15" ht="22.5" customHeight="1">
      <c r="B12" s="25"/>
      <c r="C12" s="17"/>
      <c r="D12" s="213"/>
      <c r="E12" s="214"/>
      <c r="F12" s="214"/>
      <c r="G12" s="215"/>
      <c r="H12" s="216"/>
      <c r="I12" s="10"/>
      <c r="K12" s="228" t="s">
        <v>39</v>
      </c>
      <c r="L12" s="229"/>
      <c r="M12" s="32"/>
      <c r="N12" s="10"/>
      <c r="O12" s="25"/>
    </row>
    <row r="13" spans="2:15" ht="18.75" customHeight="1">
      <c r="B13" s="25"/>
      <c r="C13" s="17"/>
      <c r="D13" s="240"/>
      <c r="E13" s="241"/>
      <c r="F13" s="241"/>
      <c r="G13" s="222"/>
      <c r="H13" s="223"/>
      <c r="I13" s="10"/>
      <c r="K13" s="20"/>
      <c r="L13" s="21"/>
      <c r="M13" s="33"/>
      <c r="N13" s="19"/>
      <c r="O13" s="25"/>
    </row>
    <row r="14" spans="2:15" ht="18.75" customHeight="1">
      <c r="B14" s="25"/>
      <c r="C14" s="17"/>
      <c r="D14" s="240"/>
      <c r="E14" s="241"/>
      <c r="F14" s="241"/>
      <c r="G14" s="222"/>
      <c r="H14" s="223"/>
      <c r="I14" s="10"/>
      <c r="K14" s="228" t="s">
        <v>0</v>
      </c>
      <c r="L14" s="229"/>
      <c r="M14" s="198"/>
      <c r="N14" s="198"/>
      <c r="O14" s="147"/>
    </row>
    <row r="15" spans="2:15" ht="18.75" customHeight="1">
      <c r="B15" s="25"/>
      <c r="C15" s="17"/>
      <c r="D15" s="240"/>
      <c r="E15" s="241"/>
      <c r="F15" s="241"/>
      <c r="G15" s="222"/>
      <c r="H15" s="223"/>
      <c r="I15" s="10"/>
      <c r="K15" s="21"/>
      <c r="L15" s="21"/>
      <c r="M15" s="33"/>
      <c r="N15" s="9"/>
      <c r="O15" s="25"/>
    </row>
    <row r="16" spans="2:15" ht="18.75" customHeight="1">
      <c r="B16" s="25"/>
      <c r="C16" s="17"/>
      <c r="D16" s="242"/>
      <c r="E16" s="243"/>
      <c r="F16" s="243"/>
      <c r="G16" s="244"/>
      <c r="H16" s="245"/>
      <c r="I16" s="10"/>
      <c r="K16" s="228"/>
      <c r="L16" s="229"/>
      <c r="M16" s="80"/>
      <c r="N16" s="10"/>
      <c r="O16" s="25"/>
    </row>
    <row r="17" spans="2:15" ht="18.75" customHeight="1">
      <c r="B17" s="25"/>
      <c r="D17" s="266"/>
      <c r="E17" s="266"/>
      <c r="F17" s="266"/>
      <c r="G17" s="267"/>
      <c r="H17" s="267"/>
      <c r="M17" s="9"/>
      <c r="O17" s="25"/>
    </row>
    <row r="18" spans="2:15" ht="15" customHeight="1">
      <c r="B18" s="25"/>
      <c r="C18" s="17"/>
      <c r="D18" s="256" t="s">
        <v>3</v>
      </c>
      <c r="E18" s="265"/>
      <c r="F18" s="209" t="s">
        <v>4</v>
      </c>
      <c r="G18" s="210"/>
      <c r="H18" s="210"/>
      <c r="I18" s="210"/>
      <c r="J18" s="210"/>
      <c r="K18" s="210"/>
      <c r="L18" s="1" t="s">
        <v>5</v>
      </c>
      <c r="M18" s="2" t="s">
        <v>6</v>
      </c>
      <c r="N18" s="10"/>
      <c r="O18" s="25"/>
    </row>
    <row r="19" spans="2:15" ht="15" customHeight="1">
      <c r="B19" s="25"/>
      <c r="C19" s="17"/>
      <c r="D19" s="34"/>
      <c r="E19" s="79">
        <f>IF(OR(D19&lt;0.001),"",Settup!I48)</f>
      </c>
      <c r="F19" s="297"/>
      <c r="G19" s="185"/>
      <c r="H19" s="185"/>
      <c r="I19" s="185"/>
      <c r="J19" s="185"/>
      <c r="K19" s="185"/>
      <c r="L19" s="6"/>
      <c r="M19" s="81">
        <f>ROUND(L19,2)*D19</f>
        <v>0</v>
      </c>
      <c r="N19" s="10"/>
      <c r="O19" s="25"/>
    </row>
    <row r="20" spans="2:15" ht="15" customHeight="1">
      <c r="B20" s="25"/>
      <c r="C20" s="17"/>
      <c r="D20" s="35"/>
      <c r="E20" s="72">
        <f>IF(OR(D20&lt;0.001),"",Settup!I48)</f>
      </c>
      <c r="F20" s="296"/>
      <c r="G20" s="184"/>
      <c r="H20" s="184"/>
      <c r="I20" s="184"/>
      <c r="J20" s="184"/>
      <c r="K20" s="184"/>
      <c r="L20" s="6"/>
      <c r="M20" s="82">
        <f aca="true" t="shared" si="0" ref="M20:M44">ROUND(L20,2)*D20</f>
        <v>0</v>
      </c>
      <c r="N20" s="10"/>
      <c r="O20" s="25"/>
    </row>
    <row r="21" spans="2:15" ht="15" customHeight="1">
      <c r="B21" s="25"/>
      <c r="C21" s="17"/>
      <c r="D21" s="35"/>
      <c r="E21" s="72">
        <f>IF(OR(D21&lt;0.001),"",Settup!I48)</f>
      </c>
      <c r="F21" s="296"/>
      <c r="G21" s="184"/>
      <c r="H21" s="184"/>
      <c r="I21" s="184"/>
      <c r="J21" s="184"/>
      <c r="K21" s="184"/>
      <c r="L21" s="6"/>
      <c r="M21" s="82">
        <f t="shared" si="0"/>
        <v>0</v>
      </c>
      <c r="N21" s="10"/>
      <c r="O21" s="25"/>
    </row>
    <row r="22" spans="2:15" ht="15" customHeight="1">
      <c r="B22" s="25"/>
      <c r="C22" s="17"/>
      <c r="D22" s="35"/>
      <c r="E22" s="72">
        <f>IF(OR(D22&lt;0.001),"",Settup!I48)</f>
      </c>
      <c r="F22" s="296"/>
      <c r="G22" s="184"/>
      <c r="H22" s="184"/>
      <c r="I22" s="184"/>
      <c r="J22" s="184"/>
      <c r="K22" s="184"/>
      <c r="L22" s="6"/>
      <c r="M22" s="82">
        <f t="shared" si="0"/>
        <v>0</v>
      </c>
      <c r="N22" s="10"/>
      <c r="O22" s="25"/>
    </row>
    <row r="23" spans="2:15" ht="15" customHeight="1">
      <c r="B23" s="25"/>
      <c r="C23" s="17"/>
      <c r="D23" s="35"/>
      <c r="E23" s="72">
        <f>IF(OR(D23&lt;0.001),"",Settup!I48)</f>
      </c>
      <c r="F23" s="296"/>
      <c r="G23" s="184"/>
      <c r="H23" s="184"/>
      <c r="I23" s="184"/>
      <c r="J23" s="184"/>
      <c r="K23" s="184"/>
      <c r="L23" s="6"/>
      <c r="M23" s="82">
        <f t="shared" si="0"/>
        <v>0</v>
      </c>
      <c r="N23" s="10"/>
      <c r="O23" s="25"/>
    </row>
    <row r="24" spans="2:15" ht="15" customHeight="1">
      <c r="B24" s="25"/>
      <c r="C24" s="17"/>
      <c r="D24" s="35"/>
      <c r="E24" s="72">
        <f>IF(OR(D24&lt;0.001),"",Settup!I48)</f>
      </c>
      <c r="F24" s="296"/>
      <c r="G24" s="184"/>
      <c r="H24" s="184"/>
      <c r="I24" s="184"/>
      <c r="J24" s="184"/>
      <c r="K24" s="184"/>
      <c r="L24" s="6"/>
      <c r="M24" s="82">
        <f t="shared" si="0"/>
        <v>0</v>
      </c>
      <c r="N24" s="10"/>
      <c r="O24" s="25"/>
    </row>
    <row r="25" spans="2:15" ht="15" customHeight="1">
      <c r="B25" s="25"/>
      <c r="C25" s="17"/>
      <c r="D25" s="35"/>
      <c r="E25" s="72">
        <f>IF(OR(D25&lt;0.001),"",Settup!I48)</f>
      </c>
      <c r="F25" s="296"/>
      <c r="G25" s="184"/>
      <c r="H25" s="184"/>
      <c r="I25" s="184"/>
      <c r="J25" s="184"/>
      <c r="K25" s="184"/>
      <c r="L25" s="6"/>
      <c r="M25" s="82">
        <f t="shared" si="0"/>
        <v>0</v>
      </c>
      <c r="N25" s="10"/>
      <c r="O25" s="25"/>
    </row>
    <row r="26" spans="2:15" ht="15" customHeight="1">
      <c r="B26" s="25"/>
      <c r="C26" s="17"/>
      <c r="D26" s="35"/>
      <c r="E26" s="72">
        <f>IF(OR(D26&lt;0.001),"",Settup!I48)</f>
      </c>
      <c r="F26" s="296"/>
      <c r="G26" s="184"/>
      <c r="H26" s="184"/>
      <c r="I26" s="184"/>
      <c r="J26" s="184"/>
      <c r="K26" s="184"/>
      <c r="L26" s="6"/>
      <c r="M26" s="82">
        <f t="shared" si="0"/>
        <v>0</v>
      </c>
      <c r="N26" s="10"/>
      <c r="O26" s="25"/>
    </row>
    <row r="27" spans="2:15" ht="15" customHeight="1">
      <c r="B27" s="25"/>
      <c r="C27" s="17"/>
      <c r="D27" s="35"/>
      <c r="E27" s="72">
        <f>IF(OR(D27&lt;0.001),"",Settup!I48)</f>
      </c>
      <c r="F27" s="296"/>
      <c r="G27" s="184"/>
      <c r="H27" s="184"/>
      <c r="I27" s="184"/>
      <c r="J27" s="184"/>
      <c r="K27" s="184"/>
      <c r="L27" s="6"/>
      <c r="M27" s="82">
        <f t="shared" si="0"/>
        <v>0</v>
      </c>
      <c r="N27" s="10"/>
      <c r="O27" s="25"/>
    </row>
    <row r="28" spans="2:15" ht="15" customHeight="1">
      <c r="B28" s="25"/>
      <c r="C28" s="17"/>
      <c r="D28" s="35"/>
      <c r="E28" s="72">
        <f>IF(OR(D28&lt;0.001),"",Settup!I48)</f>
      </c>
      <c r="F28" s="296"/>
      <c r="G28" s="184"/>
      <c r="H28" s="184"/>
      <c r="I28" s="184"/>
      <c r="J28" s="184"/>
      <c r="K28" s="184"/>
      <c r="L28" s="6"/>
      <c r="M28" s="82">
        <f t="shared" si="0"/>
        <v>0</v>
      </c>
      <c r="N28" s="10"/>
      <c r="O28" s="25"/>
    </row>
    <row r="29" spans="2:15" ht="15" customHeight="1">
      <c r="B29" s="25"/>
      <c r="C29" s="17"/>
      <c r="D29" s="35"/>
      <c r="E29" s="72">
        <f>IF(OR(D29&lt;0.001),"",Settup!I48)</f>
      </c>
      <c r="F29" s="296"/>
      <c r="G29" s="184"/>
      <c r="H29" s="184"/>
      <c r="I29" s="184"/>
      <c r="J29" s="184"/>
      <c r="K29" s="184"/>
      <c r="L29" s="6"/>
      <c r="M29" s="82">
        <f t="shared" si="0"/>
        <v>0</v>
      </c>
      <c r="N29" s="10"/>
      <c r="O29" s="25"/>
    </row>
    <row r="30" spans="2:15" ht="15" customHeight="1">
      <c r="B30" s="25"/>
      <c r="C30" s="17"/>
      <c r="D30" s="35"/>
      <c r="E30" s="72">
        <f>IF(OR(D30&lt;0.001),"",Settup!I48)</f>
      </c>
      <c r="F30" s="296"/>
      <c r="G30" s="184"/>
      <c r="H30" s="184"/>
      <c r="I30" s="184"/>
      <c r="J30" s="184"/>
      <c r="K30" s="184"/>
      <c r="L30" s="6"/>
      <c r="M30" s="82">
        <f t="shared" si="0"/>
        <v>0</v>
      </c>
      <c r="N30" s="10"/>
      <c r="O30" s="25"/>
    </row>
    <row r="31" spans="2:15" ht="15" customHeight="1">
      <c r="B31" s="25"/>
      <c r="C31" s="17"/>
      <c r="D31" s="35"/>
      <c r="E31" s="72">
        <f>IF(OR(D31&lt;0.001),"",Settup!I48)</f>
      </c>
      <c r="F31" s="296"/>
      <c r="G31" s="184"/>
      <c r="H31" s="184"/>
      <c r="I31" s="184"/>
      <c r="J31" s="184"/>
      <c r="K31" s="184"/>
      <c r="L31" s="6"/>
      <c r="M31" s="82">
        <f t="shared" si="0"/>
        <v>0</v>
      </c>
      <c r="N31" s="10"/>
      <c r="O31" s="25"/>
    </row>
    <row r="32" spans="2:15" ht="15" customHeight="1">
      <c r="B32" s="25"/>
      <c r="C32" s="17"/>
      <c r="D32" s="35"/>
      <c r="E32" s="72">
        <f>IF(OR(D32&lt;0.001),"",Settup!I48)</f>
      </c>
      <c r="F32" s="296"/>
      <c r="G32" s="184"/>
      <c r="H32" s="184"/>
      <c r="I32" s="184"/>
      <c r="J32" s="184"/>
      <c r="K32" s="184"/>
      <c r="L32" s="6"/>
      <c r="M32" s="82">
        <f t="shared" si="0"/>
        <v>0</v>
      </c>
      <c r="N32" s="10"/>
      <c r="O32" s="25"/>
    </row>
    <row r="33" spans="2:15" ht="15" customHeight="1">
      <c r="B33" s="25"/>
      <c r="C33" s="17"/>
      <c r="D33" s="35"/>
      <c r="E33" s="72">
        <f>IF(OR(D33&lt;0.001),"",Settup!I48)</f>
      </c>
      <c r="F33" s="296"/>
      <c r="G33" s="184"/>
      <c r="H33" s="184"/>
      <c r="I33" s="184"/>
      <c r="J33" s="184"/>
      <c r="K33" s="184"/>
      <c r="L33" s="6"/>
      <c r="M33" s="82">
        <f t="shared" si="0"/>
        <v>0</v>
      </c>
      <c r="N33" s="10"/>
      <c r="O33" s="25"/>
    </row>
    <row r="34" spans="2:15" ht="15" customHeight="1">
      <c r="B34" s="25"/>
      <c r="C34" s="17"/>
      <c r="D34" s="35"/>
      <c r="E34" s="72">
        <f>IF(OR(D34&lt;0.001),"",Settup!I48)</f>
      </c>
      <c r="F34" s="296"/>
      <c r="G34" s="184"/>
      <c r="H34" s="184"/>
      <c r="I34" s="184"/>
      <c r="J34" s="184"/>
      <c r="K34" s="184"/>
      <c r="L34" s="6"/>
      <c r="M34" s="82">
        <f t="shared" si="0"/>
        <v>0</v>
      </c>
      <c r="N34" s="10"/>
      <c r="O34" s="25"/>
    </row>
    <row r="35" spans="2:15" ht="15" customHeight="1">
      <c r="B35" s="25"/>
      <c r="C35" s="17"/>
      <c r="D35" s="35"/>
      <c r="E35" s="72">
        <f>IF(OR(D35&lt;0.001),"",Settup!I48)</f>
      </c>
      <c r="F35" s="296"/>
      <c r="G35" s="184"/>
      <c r="H35" s="184"/>
      <c r="I35" s="184"/>
      <c r="J35" s="184"/>
      <c r="K35" s="184"/>
      <c r="L35" s="6"/>
      <c r="M35" s="82">
        <f t="shared" si="0"/>
        <v>0</v>
      </c>
      <c r="N35" s="10"/>
      <c r="O35" s="25"/>
    </row>
    <row r="36" spans="2:15" ht="15" customHeight="1">
      <c r="B36" s="25"/>
      <c r="C36" s="17"/>
      <c r="D36" s="35"/>
      <c r="E36" s="72">
        <f>IF(OR(D36&lt;0.001),"",Settup!I48)</f>
      </c>
      <c r="F36" s="296"/>
      <c r="G36" s="184"/>
      <c r="H36" s="184"/>
      <c r="I36" s="184"/>
      <c r="J36" s="184"/>
      <c r="K36" s="184"/>
      <c r="L36" s="6"/>
      <c r="M36" s="82">
        <f t="shared" si="0"/>
        <v>0</v>
      </c>
      <c r="N36" s="10"/>
      <c r="O36" s="25"/>
    </row>
    <row r="37" spans="2:15" ht="15" customHeight="1">
      <c r="B37" s="25"/>
      <c r="C37" s="17"/>
      <c r="D37" s="35"/>
      <c r="E37" s="72">
        <f>IF(OR(D37&lt;0.001),"",Settup!I48)</f>
      </c>
      <c r="F37" s="296"/>
      <c r="G37" s="184"/>
      <c r="H37" s="184"/>
      <c r="I37" s="184"/>
      <c r="J37" s="184"/>
      <c r="K37" s="184"/>
      <c r="L37" s="6"/>
      <c r="M37" s="82">
        <f t="shared" si="0"/>
        <v>0</v>
      </c>
      <c r="N37" s="10"/>
      <c r="O37" s="25"/>
    </row>
    <row r="38" spans="2:15" ht="15" customHeight="1">
      <c r="B38" s="25"/>
      <c r="C38" s="17"/>
      <c r="D38" s="35"/>
      <c r="E38" s="72">
        <f>IF(OR(D38&lt;0.001),"",Settup!I48)</f>
      </c>
      <c r="F38" s="296"/>
      <c r="G38" s="184"/>
      <c r="H38" s="184"/>
      <c r="I38" s="184"/>
      <c r="J38" s="184"/>
      <c r="K38" s="184"/>
      <c r="L38" s="6"/>
      <c r="M38" s="82">
        <f t="shared" si="0"/>
        <v>0</v>
      </c>
      <c r="N38" s="10"/>
      <c r="O38" s="25"/>
    </row>
    <row r="39" spans="2:15" ht="15" customHeight="1">
      <c r="B39" s="25"/>
      <c r="C39" s="17"/>
      <c r="D39" s="35"/>
      <c r="E39" s="72">
        <f>IF(OR(D39&lt;0.001),"",Settup!I48)</f>
      </c>
      <c r="F39" s="296"/>
      <c r="G39" s="184"/>
      <c r="H39" s="184"/>
      <c r="I39" s="184"/>
      <c r="J39" s="184"/>
      <c r="K39" s="184"/>
      <c r="L39" s="6"/>
      <c r="M39" s="82">
        <f t="shared" si="0"/>
        <v>0</v>
      </c>
      <c r="N39" s="10"/>
      <c r="O39" s="25"/>
    </row>
    <row r="40" spans="2:15" ht="15" customHeight="1">
      <c r="B40" s="25"/>
      <c r="C40" s="17"/>
      <c r="D40" s="35"/>
      <c r="E40" s="72">
        <f>IF(OR(D40&lt;0.001),"",Settup!I48)</f>
      </c>
      <c r="F40" s="296"/>
      <c r="G40" s="184"/>
      <c r="H40" s="184"/>
      <c r="I40" s="184"/>
      <c r="J40" s="184"/>
      <c r="K40" s="184"/>
      <c r="L40" s="6"/>
      <c r="M40" s="82">
        <f t="shared" si="0"/>
        <v>0</v>
      </c>
      <c r="N40" s="10"/>
      <c r="O40" s="25"/>
    </row>
    <row r="41" spans="2:15" ht="15" customHeight="1">
      <c r="B41" s="25"/>
      <c r="C41" s="17"/>
      <c r="D41" s="35"/>
      <c r="E41" s="72">
        <f>IF(OR(D41&lt;0.001),"",Settup!I48)</f>
      </c>
      <c r="F41" s="296"/>
      <c r="G41" s="184"/>
      <c r="H41" s="184"/>
      <c r="I41" s="184"/>
      <c r="J41" s="184"/>
      <c r="K41" s="184"/>
      <c r="L41" s="6"/>
      <c r="M41" s="82">
        <f t="shared" si="0"/>
        <v>0</v>
      </c>
      <c r="N41" s="10"/>
      <c r="O41" s="25"/>
    </row>
    <row r="42" spans="2:15" ht="15" customHeight="1">
      <c r="B42" s="25"/>
      <c r="C42" s="17"/>
      <c r="D42" s="35"/>
      <c r="E42" s="72">
        <f>IF(OR(D42&lt;0.001),"",Settup!I48)</f>
      </c>
      <c r="F42" s="296"/>
      <c r="G42" s="184"/>
      <c r="H42" s="184"/>
      <c r="I42" s="184"/>
      <c r="J42" s="184"/>
      <c r="K42" s="184"/>
      <c r="L42" s="6"/>
      <c r="M42" s="82">
        <f t="shared" si="0"/>
        <v>0</v>
      </c>
      <c r="N42" s="10"/>
      <c r="O42" s="25"/>
    </row>
    <row r="43" spans="2:15" ht="15" customHeight="1">
      <c r="B43" s="25"/>
      <c r="C43" s="17"/>
      <c r="D43" s="35"/>
      <c r="E43" s="72">
        <f>IF(OR(D43&lt;0.001),"",Settup!I48)</f>
      </c>
      <c r="F43" s="296"/>
      <c r="G43" s="184"/>
      <c r="H43" s="184"/>
      <c r="I43" s="184"/>
      <c r="J43" s="184"/>
      <c r="K43" s="184"/>
      <c r="L43" s="6"/>
      <c r="M43" s="82">
        <f t="shared" si="0"/>
        <v>0</v>
      </c>
      <c r="N43" s="10"/>
      <c r="O43" s="25"/>
    </row>
    <row r="44" spans="2:15" ht="15" customHeight="1">
      <c r="B44" s="25"/>
      <c r="C44" s="17"/>
      <c r="D44" s="36"/>
      <c r="E44" s="73">
        <f>IF(OR(D44&lt;0.001),"",Settup!I48)</f>
      </c>
      <c r="F44" s="294"/>
      <c r="G44" s="295"/>
      <c r="H44" s="295"/>
      <c r="I44" s="295"/>
      <c r="J44" s="295"/>
      <c r="K44" s="295"/>
      <c r="L44" s="7"/>
      <c r="M44" s="83">
        <f t="shared" si="0"/>
        <v>0</v>
      </c>
      <c r="N44" s="10"/>
      <c r="O44" s="25"/>
    </row>
    <row r="45" spans="2:15" ht="16.5" customHeight="1">
      <c r="B45" s="25"/>
      <c r="D45" s="8"/>
      <c r="E45" s="8"/>
      <c r="F45" s="9"/>
      <c r="G45" s="8"/>
      <c r="H45" s="8"/>
      <c r="I45" s="8"/>
      <c r="J45" s="9"/>
      <c r="K45" s="9"/>
      <c r="L45" s="31" t="s">
        <v>1</v>
      </c>
      <c r="M45" s="84">
        <f>SUM(M19:M44)</f>
        <v>0</v>
      </c>
      <c r="N45" s="10"/>
      <c r="O45" s="149"/>
    </row>
    <row r="46" spans="2:15" ht="16.5" customHeight="1">
      <c r="B46" s="25"/>
      <c r="D46" s="226"/>
      <c r="E46" s="227"/>
      <c r="F46" s="276"/>
      <c r="G46" s="277"/>
      <c r="H46" s="278"/>
      <c r="L46" s="13" t="str">
        <f>IF(OR(Q6=S5),"VAT £","")</f>
        <v>VAT £</v>
      </c>
      <c r="M46" s="84">
        <f>IF(OR(Q6=S5),(M45*Settup!I89),0)</f>
        <v>0</v>
      </c>
      <c r="N46" s="10"/>
      <c r="O46" s="149"/>
    </row>
    <row r="47" spans="2:15" ht="16.5" customHeight="1">
      <c r="B47" s="25"/>
      <c r="F47" s="14"/>
      <c r="G47" s="14"/>
      <c r="H47" s="14"/>
      <c r="I47" s="15"/>
      <c r="L47" s="16" t="s">
        <v>2</v>
      </c>
      <c r="M47" s="85">
        <f>M45+M46</f>
        <v>0</v>
      </c>
      <c r="N47" s="10"/>
      <c r="O47" s="149"/>
    </row>
    <row r="48" spans="2:15" ht="12.75">
      <c r="B48" s="25"/>
      <c r="D48" s="18"/>
      <c r="E48" s="18"/>
      <c r="F48" s="18"/>
      <c r="G48" s="18"/>
      <c r="H48" s="18"/>
      <c r="I48" s="18"/>
      <c r="J48" s="15"/>
      <c r="O48" s="25"/>
    </row>
    <row r="49" spans="2:15" ht="12.75">
      <c r="B49" s="25"/>
      <c r="D49" s="261" t="s">
        <v>40</v>
      </c>
      <c r="E49" s="262"/>
      <c r="F49" s="262"/>
      <c r="G49" s="262"/>
      <c r="H49" s="263"/>
      <c r="I49" s="279"/>
      <c r="J49" s="280"/>
      <c r="O49" s="25"/>
    </row>
    <row r="50" spans="2:15" ht="12.75">
      <c r="B50" s="25"/>
      <c r="D50" s="224"/>
      <c r="E50" s="224"/>
      <c r="F50" s="224"/>
      <c r="G50" s="224"/>
      <c r="H50" s="224"/>
      <c r="I50" s="37"/>
      <c r="J50" s="224"/>
      <c r="K50" s="224"/>
      <c r="L50" s="37"/>
      <c r="M50" s="274"/>
      <c r="N50" s="275"/>
      <c r="O50" s="25"/>
    </row>
    <row r="51" spans="2:15" ht="12.75">
      <c r="B51" s="25"/>
      <c r="D51" s="199"/>
      <c r="E51" s="200"/>
      <c r="F51" s="200"/>
      <c r="G51" s="200"/>
      <c r="H51" s="200"/>
      <c r="I51" s="200"/>
      <c r="J51" s="201"/>
      <c r="O51" s="25"/>
    </row>
    <row r="52" spans="2:15" ht="12.75">
      <c r="B52" s="25"/>
      <c r="D52" s="54"/>
      <c r="E52" s="54"/>
      <c r="F52" s="54"/>
      <c r="G52" s="54"/>
      <c r="H52" s="54"/>
      <c r="I52" s="54">
        <f>IF(OR(Settup!D95=1),"Company Number: ","")</f>
      </c>
      <c r="J52" s="199">
        <f>IF(OR(Settup!D95=1),Settup!F97,"")</f>
      </c>
      <c r="K52" s="200"/>
      <c r="L52" s="201"/>
      <c r="O52" s="25"/>
    </row>
    <row r="53" spans="2:15" ht="12.75">
      <c r="B53" s="25"/>
      <c r="D53" s="18"/>
      <c r="E53" s="18"/>
      <c r="F53" s="18"/>
      <c r="G53" s="18"/>
      <c r="H53" s="18"/>
      <c r="I53" s="18"/>
      <c r="O53" s="25"/>
    </row>
    <row r="54" spans="2:15" ht="7.5" customHeight="1">
      <c r="B54" s="30"/>
      <c r="C54" s="202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3"/>
      <c r="O54" s="28"/>
    </row>
    <row r="55" spans="2:6" ht="18">
      <c r="B55" s="135"/>
      <c r="C55" s="135"/>
      <c r="D55" s="135"/>
      <c r="E55" s="135"/>
      <c r="F55" s="22"/>
    </row>
    <row r="56" spans="2:6" ht="18">
      <c r="B56" s="135"/>
      <c r="C56" s="135"/>
      <c r="D56" s="135"/>
      <c r="E56" s="135"/>
      <c r="F56" s="22"/>
    </row>
  </sheetData>
  <mergeCells count="57">
    <mergeCell ref="J52:L52"/>
    <mergeCell ref="M50:N50"/>
    <mergeCell ref="D51:J51"/>
    <mergeCell ref="K8:M8"/>
    <mergeCell ref="D49:H49"/>
    <mergeCell ref="F46:H46"/>
    <mergeCell ref="H8:I8"/>
    <mergeCell ref="D18:E18"/>
    <mergeCell ref="D17:H17"/>
    <mergeCell ref="D12:H12"/>
    <mergeCell ref="H4:M4"/>
    <mergeCell ref="D50:E50"/>
    <mergeCell ref="F50:H50"/>
    <mergeCell ref="H5:M5"/>
    <mergeCell ref="H6:M6"/>
    <mergeCell ref="K7:M7"/>
    <mergeCell ref="J50:K50"/>
    <mergeCell ref="D46:E46"/>
    <mergeCell ref="I49:J49"/>
    <mergeCell ref="D4:F8"/>
    <mergeCell ref="F44:K44"/>
    <mergeCell ref="F41:K41"/>
    <mergeCell ref="F18:K18"/>
    <mergeCell ref="F43:K43"/>
    <mergeCell ref="F27:K27"/>
    <mergeCell ref="F28:K28"/>
    <mergeCell ref="F29:K29"/>
    <mergeCell ref="F30:K30"/>
    <mergeCell ref="F31:K31"/>
    <mergeCell ref="F32:K32"/>
    <mergeCell ref="D10:M10"/>
    <mergeCell ref="K14:L14"/>
    <mergeCell ref="K16:L16"/>
    <mergeCell ref="K12:L12"/>
    <mergeCell ref="D16:H16"/>
    <mergeCell ref="D13:H13"/>
    <mergeCell ref="D14:H14"/>
    <mergeCell ref="D15:H15"/>
    <mergeCell ref="M14:N14"/>
    <mergeCell ref="C54:M54"/>
    <mergeCell ref="F19:K19"/>
    <mergeCell ref="F20:K20"/>
    <mergeCell ref="F21:K21"/>
    <mergeCell ref="F22:K22"/>
    <mergeCell ref="F23:K23"/>
    <mergeCell ref="F24:K24"/>
    <mergeCell ref="F26:K26"/>
    <mergeCell ref="F25:K25"/>
    <mergeCell ref="F42:K42"/>
    <mergeCell ref="F33:K33"/>
    <mergeCell ref="F34:K34"/>
    <mergeCell ref="F35:K35"/>
    <mergeCell ref="F40:K40"/>
    <mergeCell ref="F36:K36"/>
    <mergeCell ref="F37:K37"/>
    <mergeCell ref="F38:K38"/>
    <mergeCell ref="F39:K39"/>
  </mergeCells>
  <conditionalFormatting sqref="N3:N8 C3:C8 D3:M3">
    <cfRule type="expression" priority="1" dxfId="0" stopIfTrue="1">
      <formula>$B$2=1</formula>
    </cfRule>
    <cfRule type="expression" priority="2" dxfId="1" stopIfTrue="1">
      <formula>$B$2=2</formula>
    </cfRule>
    <cfRule type="expression" priority="3" dxfId="2" stopIfTrue="1">
      <formula>$B$2=3</formula>
    </cfRule>
  </conditionalFormatting>
  <conditionalFormatting sqref="H4:M4">
    <cfRule type="expression" priority="4" dxfId="3" stopIfTrue="1">
      <formula>$B$2=1</formula>
    </cfRule>
    <cfRule type="expression" priority="5" dxfId="4" stopIfTrue="1">
      <formula>$B$2=2</formula>
    </cfRule>
    <cfRule type="expression" priority="6" dxfId="5" stopIfTrue="1">
      <formula>$B$2=3</formula>
    </cfRule>
  </conditionalFormatting>
  <conditionalFormatting sqref="H5:M5">
    <cfRule type="expression" priority="7" dxfId="6" stopIfTrue="1">
      <formula>$B$2=1</formula>
    </cfRule>
    <cfRule type="expression" priority="8" dxfId="7" stopIfTrue="1">
      <formula>$B$2=2</formula>
    </cfRule>
    <cfRule type="expression" priority="9" dxfId="8" stopIfTrue="1">
      <formula>$B$2=3</formula>
    </cfRule>
  </conditionalFormatting>
  <conditionalFormatting sqref="H7">
    <cfRule type="expression" priority="10" dxfId="6" stopIfTrue="1">
      <formula>$B$2=1</formula>
    </cfRule>
    <cfRule type="expression" priority="11" dxfId="9" stopIfTrue="1">
      <formula>$B$2=2</formula>
    </cfRule>
    <cfRule type="expression" priority="12" dxfId="8" stopIfTrue="1">
      <formula>$B$2=3</formula>
    </cfRule>
  </conditionalFormatting>
  <conditionalFormatting sqref="H6:M6">
    <cfRule type="expression" priority="13" dxfId="10" stopIfTrue="1">
      <formula>$B$2=1</formula>
    </cfRule>
    <cfRule type="expression" priority="14" dxfId="11" stopIfTrue="1">
      <formula>$B$2=2</formula>
    </cfRule>
    <cfRule type="expression" priority="15" dxfId="12" stopIfTrue="1">
      <formula>$B$2=3</formula>
    </cfRule>
  </conditionalFormatting>
  <conditionalFormatting sqref="G4:G7">
    <cfRule type="expression" priority="16" dxfId="13" stopIfTrue="1">
      <formula>$B$2=1</formula>
    </cfRule>
    <cfRule type="expression" priority="17" dxfId="14" stopIfTrue="1">
      <formula>$B$2=2</formula>
    </cfRule>
    <cfRule type="expression" priority="18" dxfId="15" stopIfTrue="1">
      <formula>$B$2=3</formula>
    </cfRule>
  </conditionalFormatting>
  <conditionalFormatting sqref="G8">
    <cfRule type="expression" priority="19" dxfId="16" stopIfTrue="1">
      <formula>$B$2=1</formula>
    </cfRule>
    <cfRule type="expression" priority="20" dxfId="17" stopIfTrue="1">
      <formula>$B$2=2</formula>
    </cfRule>
    <cfRule type="expression" priority="21" dxfId="18" stopIfTrue="1">
      <formula>$B$2=3</formula>
    </cfRule>
  </conditionalFormatting>
  <conditionalFormatting sqref="D4:F8">
    <cfRule type="expression" priority="22" dxfId="19" stopIfTrue="1">
      <formula>$B$2=1</formula>
    </cfRule>
    <cfRule type="expression" priority="23" dxfId="20" stopIfTrue="1">
      <formula>$B$2=2</formula>
    </cfRule>
    <cfRule type="expression" priority="24" dxfId="21" stopIfTrue="1">
      <formula>$B$2=3</formula>
    </cfRule>
  </conditionalFormatting>
  <conditionalFormatting sqref="H8:I8">
    <cfRule type="expression" priority="25" dxfId="22" stopIfTrue="1">
      <formula>$B$2=1</formula>
    </cfRule>
    <cfRule type="expression" priority="26" dxfId="9" stopIfTrue="1">
      <formula>$B$2=2</formula>
    </cfRule>
    <cfRule type="expression" priority="27" dxfId="23" stopIfTrue="1">
      <formula>$B$2=3</formula>
    </cfRule>
  </conditionalFormatting>
  <conditionalFormatting sqref="I7:M7">
    <cfRule type="expression" priority="28" dxfId="24" stopIfTrue="1">
      <formula>$B$2=1</formula>
    </cfRule>
    <cfRule type="expression" priority="29" dxfId="25" stopIfTrue="1">
      <formula>$B$2=2</formula>
    </cfRule>
    <cfRule type="expression" priority="30" dxfId="26" stopIfTrue="1">
      <formula>$B$2=3</formula>
    </cfRule>
  </conditionalFormatting>
  <conditionalFormatting sqref="J8:M8">
    <cfRule type="expression" priority="31" dxfId="27" stopIfTrue="1">
      <formula>$B$2=1</formula>
    </cfRule>
    <cfRule type="expression" priority="32" dxfId="25" stopIfTrue="1">
      <formula>$B$2=2</formula>
    </cfRule>
    <cfRule type="expression" priority="33" dxfId="28" stopIfTrue="1">
      <formula>$B$2=3</formula>
    </cfRule>
  </conditionalFormatting>
  <conditionalFormatting sqref="C45:L53 M48:N53 D10:M10">
    <cfRule type="expression" priority="34" dxfId="0" stopIfTrue="1">
      <formula>$B$2=1</formula>
    </cfRule>
    <cfRule type="expression" priority="35" dxfId="1" stopIfTrue="1">
      <formula>$B$2=2</formula>
    </cfRule>
    <cfRule type="expression" priority="36" dxfId="2" stopIfTrue="1">
      <formula>$B$2=3</formula>
    </cfRule>
  </conditionalFormatting>
  <dataValidations count="4">
    <dataValidation type="date" allowBlank="1" showInputMessage="1" showErrorMessage="1" errorTitle="Date" error="Enter eg.&#10;5/10 for 5 December (This Year)&#10;Or 20/7/05 for 20 July 2005" sqref="M14:N14">
      <formula1>1</formula1>
      <formula2>401768</formula2>
    </dataValidation>
    <dataValidation type="decimal" operator="greaterThan" allowBlank="1" showInputMessage="1" showErrorMessage="1" errorTitle="Unit Price" error="Must be over 1p&#10;Enter £.p eg 1.25 for £1.25&#10;Will always round to the nearest penny" sqref="L19:L44">
      <formula1>0.01</formula1>
    </dataValidation>
    <dataValidation type="whole" allowBlank="1" showInputMessage="1" showErrorMessage="1" errorTitle="Quantity" error="Whole Numbers only&#10;1 to 99999" sqref="D19:D44">
      <formula1>1</formula1>
      <formula2>99999</formula2>
    </dataValidation>
    <dataValidation type="list" allowBlank="1" showInputMessage="1" showErrorMessage="1" sqref="Q6">
      <formula1>$S$5:$S$6</formula1>
    </dataValidation>
  </dataValidations>
  <printOptions horizontalCentered="1" verticalCentered="1"/>
  <pageMargins left="0.1968503937007874" right="0.1968503937007874" top="0.1968503937007874" bottom="0.62992125984251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6"/>
  <sheetViews>
    <sheetView showGridLines="0" showRowColHeaders="0" showZeros="0" workbookViewId="0" topLeftCell="A1">
      <selection activeCell="A1" sqref="A1"/>
    </sheetView>
  </sheetViews>
  <sheetFormatPr defaultColWidth="9.140625" defaultRowHeight="12.75"/>
  <cols>
    <col min="1" max="2" width="1.421875" style="12" customWidth="1"/>
    <col min="3" max="3" width="5.57421875" style="12" customWidth="1"/>
    <col min="4" max="5" width="2.8515625" style="12" customWidth="1"/>
    <col min="6" max="6" width="23.28125" style="12" customWidth="1"/>
    <col min="7" max="7" width="8.421875" style="12" customWidth="1"/>
    <col min="8" max="8" width="18.421875" style="12" customWidth="1"/>
    <col min="9" max="9" width="15.7109375" style="12" customWidth="1"/>
    <col min="10" max="10" width="19.28125" style="12" customWidth="1"/>
    <col min="11" max="11" width="1.28515625" style="12" customWidth="1"/>
    <col min="12" max="12" width="5.57421875" style="175" hidden="1" customWidth="1"/>
    <col min="13" max="13" width="9.140625" style="160" hidden="1" customWidth="1"/>
    <col min="14" max="16384" width="9.140625" style="12" customWidth="1"/>
  </cols>
  <sheetData>
    <row r="1" spans="2:11" ht="7.5" customHeight="1"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7.5" customHeight="1">
      <c r="A2" s="17"/>
      <c r="B2" s="99"/>
      <c r="C2" s="99"/>
      <c r="D2" s="99"/>
      <c r="E2" s="99"/>
      <c r="F2" s="99"/>
      <c r="G2" s="99"/>
      <c r="H2" s="99"/>
      <c r="I2" s="99"/>
      <c r="J2" s="99"/>
      <c r="K2" s="99"/>
      <c r="L2" s="176"/>
    </row>
    <row r="3" spans="1:12" ht="7.5" customHeight="1">
      <c r="A3" s="17"/>
      <c r="B3" s="99"/>
      <c r="C3" s="305" t="s">
        <v>15</v>
      </c>
      <c r="D3" s="305"/>
      <c r="E3" s="305"/>
      <c r="F3" s="305"/>
      <c r="G3" s="305"/>
      <c r="H3" s="305"/>
      <c r="I3" s="305"/>
      <c r="J3" s="305"/>
      <c r="K3" s="99"/>
      <c r="L3" s="176"/>
    </row>
    <row r="4" spans="1:12" ht="24" customHeight="1">
      <c r="A4" s="17"/>
      <c r="B4" s="99"/>
      <c r="C4" s="305"/>
      <c r="D4" s="305"/>
      <c r="E4" s="305"/>
      <c r="F4" s="305"/>
      <c r="G4" s="305"/>
      <c r="H4" s="305"/>
      <c r="I4" s="305"/>
      <c r="J4" s="305"/>
      <c r="K4" s="99"/>
      <c r="L4" s="176"/>
    </row>
    <row r="5" spans="1:13" s="61" customFormat="1" ht="16.5" customHeight="1">
      <c r="A5" s="122"/>
      <c r="B5" s="123"/>
      <c r="C5" s="188" t="s">
        <v>31</v>
      </c>
      <c r="D5" s="196"/>
      <c r="E5" s="196"/>
      <c r="F5" s="196"/>
      <c r="G5" s="196"/>
      <c r="H5" s="196"/>
      <c r="I5" s="196"/>
      <c r="J5" s="196"/>
      <c r="K5" s="123"/>
      <c r="L5" s="124"/>
      <c r="M5" s="161"/>
    </row>
    <row r="6" spans="1:12" ht="19.5" customHeight="1">
      <c r="A6" s="17"/>
      <c r="B6" s="99"/>
      <c r="C6" s="195" t="s">
        <v>47</v>
      </c>
      <c r="D6" s="195"/>
      <c r="E6" s="195"/>
      <c r="F6" s="195"/>
      <c r="G6" s="195"/>
      <c r="H6" s="195"/>
      <c r="I6" s="195"/>
      <c r="J6" s="195"/>
      <c r="K6" s="99"/>
      <c r="L6" s="176" t="s">
        <v>48</v>
      </c>
    </row>
    <row r="7" spans="1:12" ht="16.5" customHeight="1">
      <c r="A7" s="17"/>
      <c r="B7" s="99"/>
      <c r="C7" s="196" t="s">
        <v>46</v>
      </c>
      <c r="D7" s="196"/>
      <c r="E7" s="196"/>
      <c r="F7" s="196"/>
      <c r="G7" s="196"/>
      <c r="H7" s="196"/>
      <c r="I7" s="196"/>
      <c r="J7" s="196"/>
      <c r="K7" s="99"/>
      <c r="L7" s="176" t="s">
        <v>49</v>
      </c>
    </row>
    <row r="8" spans="1:13" ht="18" customHeight="1">
      <c r="A8" s="17"/>
      <c r="B8" s="99"/>
      <c r="C8" s="306" t="s">
        <v>16</v>
      </c>
      <c r="D8" s="306"/>
      <c r="E8" s="306"/>
      <c r="F8" s="306"/>
      <c r="G8" s="306"/>
      <c r="H8" s="306"/>
      <c r="I8" s="306"/>
      <c r="J8" s="306"/>
      <c r="K8" s="125"/>
      <c r="L8" s="111" t="s">
        <v>52</v>
      </c>
      <c r="M8" s="162"/>
    </row>
    <row r="9" spans="1:12" ht="9" customHeight="1">
      <c r="A9" s="158"/>
      <c r="B9" s="99"/>
      <c r="C9" s="148"/>
      <c r="D9" s="148"/>
      <c r="E9" s="148"/>
      <c r="F9" s="148"/>
      <c r="G9" s="148"/>
      <c r="H9" s="148"/>
      <c r="I9" s="148"/>
      <c r="J9" s="159"/>
      <c r="K9" s="125"/>
      <c r="L9" s="111" t="s">
        <v>53</v>
      </c>
    </row>
    <row r="10" spans="1:12" ht="16.5" customHeight="1">
      <c r="A10" s="158"/>
      <c r="B10" s="99"/>
      <c r="C10" s="148"/>
      <c r="D10" s="148"/>
      <c r="E10" s="148"/>
      <c r="F10" s="183" t="s">
        <v>73</v>
      </c>
      <c r="G10" s="136" t="s">
        <v>74</v>
      </c>
      <c r="H10" s="148"/>
      <c r="I10" s="148"/>
      <c r="J10" s="159"/>
      <c r="K10" s="125"/>
      <c r="L10" s="111" t="s">
        <v>54</v>
      </c>
    </row>
    <row r="11" spans="1:12" ht="12" customHeight="1">
      <c r="A11" s="158"/>
      <c r="B11" s="99"/>
      <c r="C11" s="44"/>
      <c r="D11" s="44"/>
      <c r="E11" s="44"/>
      <c r="F11" s="44"/>
      <c r="G11" s="44"/>
      <c r="H11" s="44"/>
      <c r="I11" s="44"/>
      <c r="J11" s="159"/>
      <c r="K11" s="125"/>
      <c r="L11" s="163" t="s">
        <v>74</v>
      </c>
    </row>
    <row r="12" spans="1:12" ht="16.5" customHeight="1">
      <c r="A12" s="17"/>
      <c r="B12" s="99"/>
      <c r="C12" s="44"/>
      <c r="D12" s="302" t="s">
        <v>61</v>
      </c>
      <c r="E12" s="302"/>
      <c r="F12" s="302"/>
      <c r="G12" s="302"/>
      <c r="H12" s="302"/>
      <c r="I12" s="302"/>
      <c r="J12" s="302"/>
      <c r="K12" s="125"/>
      <c r="L12" s="164" t="s">
        <v>75</v>
      </c>
    </row>
    <row r="13" spans="1:13" ht="16.5" customHeight="1">
      <c r="A13" s="17"/>
      <c r="B13" s="99"/>
      <c r="C13" s="44"/>
      <c r="D13" s="44"/>
      <c r="E13" s="44"/>
      <c r="F13" s="307"/>
      <c r="G13" s="308"/>
      <c r="H13" s="308"/>
      <c r="I13" s="309"/>
      <c r="J13" s="42" t="s">
        <v>69</v>
      </c>
      <c r="K13" s="125"/>
      <c r="L13" s="165" t="s">
        <v>76</v>
      </c>
      <c r="M13" s="167">
        <f>IF(OR($G$10=L11),0,0)</f>
        <v>0</v>
      </c>
    </row>
    <row r="14" spans="1:13" ht="16.5" customHeight="1">
      <c r="A14" s="17"/>
      <c r="B14" s="99"/>
      <c r="C14" s="44"/>
      <c r="D14" s="44"/>
      <c r="E14" s="44"/>
      <c r="F14" s="44"/>
      <c r="G14" s="44"/>
      <c r="H14" s="44"/>
      <c r="I14" s="44"/>
      <c r="J14" s="44"/>
      <c r="K14" s="125"/>
      <c r="L14" s="166" t="s">
        <v>77</v>
      </c>
      <c r="M14" s="167">
        <f>IF(OR($G$10=L12),1,0)</f>
        <v>0</v>
      </c>
    </row>
    <row r="15" spans="1:13" ht="16.5" customHeight="1">
      <c r="A15" s="17"/>
      <c r="B15" s="99"/>
      <c r="C15" s="44"/>
      <c r="D15" s="302" t="s">
        <v>62</v>
      </c>
      <c r="E15" s="302"/>
      <c r="F15" s="302"/>
      <c r="G15" s="302"/>
      <c r="H15" s="302"/>
      <c r="I15" s="302"/>
      <c r="J15" s="302"/>
      <c r="K15" s="125"/>
      <c r="L15" s="176"/>
      <c r="M15" s="167">
        <f>IF(OR($G$10=L13),2,0)</f>
        <v>0</v>
      </c>
    </row>
    <row r="16" spans="1:13" ht="16.5" customHeight="1">
      <c r="A16" s="17"/>
      <c r="B16" s="99"/>
      <c r="C16" s="44"/>
      <c r="D16" s="44"/>
      <c r="E16" s="44"/>
      <c r="F16" s="87"/>
      <c r="G16" s="314" t="s">
        <v>70</v>
      </c>
      <c r="H16" s="315"/>
      <c r="I16" s="315"/>
      <c r="J16" s="315"/>
      <c r="K16" s="125"/>
      <c r="L16" s="176"/>
      <c r="M16" s="167">
        <f>IF(OR($G$10=L14),3,0)</f>
        <v>0</v>
      </c>
    </row>
    <row r="17" spans="1:13" ht="16.5" customHeight="1">
      <c r="A17" s="17"/>
      <c r="B17" s="99"/>
      <c r="C17" s="44"/>
      <c r="D17" s="44"/>
      <c r="E17" s="44"/>
      <c r="F17" s="44"/>
      <c r="G17" s="44"/>
      <c r="H17" s="44"/>
      <c r="I17" s="44"/>
      <c r="J17" s="44"/>
      <c r="K17" s="125"/>
      <c r="L17" s="176"/>
      <c r="M17" s="168">
        <f>SUM(M13:M16)</f>
        <v>0</v>
      </c>
    </row>
    <row r="18" spans="1:13" ht="16.5" customHeight="1">
      <c r="A18" s="17"/>
      <c r="B18" s="99"/>
      <c r="C18" s="44"/>
      <c r="D18" s="302" t="s">
        <v>63</v>
      </c>
      <c r="E18" s="302"/>
      <c r="F18" s="302"/>
      <c r="G18" s="302"/>
      <c r="H18" s="302"/>
      <c r="I18" s="302"/>
      <c r="J18" s="302"/>
      <c r="K18" s="125"/>
      <c r="L18" s="176"/>
      <c r="M18" s="162"/>
    </row>
    <row r="19" spans="1:13" ht="16.5" customHeight="1">
      <c r="A19" s="17"/>
      <c r="B19" s="99"/>
      <c r="C19" s="44"/>
      <c r="D19" s="44"/>
      <c r="E19" s="44"/>
      <c r="F19" s="307"/>
      <c r="G19" s="308"/>
      <c r="H19" s="308"/>
      <c r="I19" s="309"/>
      <c r="J19" s="42" t="s">
        <v>20</v>
      </c>
      <c r="K19" s="125"/>
      <c r="L19" s="176"/>
      <c r="M19" s="162"/>
    </row>
    <row r="20" spans="1:13" ht="16.5" customHeight="1">
      <c r="A20" s="17"/>
      <c r="B20" s="99"/>
      <c r="C20" s="44"/>
      <c r="D20" s="44"/>
      <c r="E20" s="44"/>
      <c r="F20" s="44"/>
      <c r="G20" s="44"/>
      <c r="H20" s="44"/>
      <c r="I20" s="44"/>
      <c r="J20" s="44"/>
      <c r="K20" s="125"/>
      <c r="L20" s="176"/>
      <c r="M20" s="162"/>
    </row>
    <row r="21" spans="1:13" ht="16.5" customHeight="1">
      <c r="A21" s="17"/>
      <c r="B21" s="99"/>
      <c r="C21" s="44"/>
      <c r="D21" s="302" t="s">
        <v>64</v>
      </c>
      <c r="E21" s="302"/>
      <c r="F21" s="302"/>
      <c r="G21" s="302"/>
      <c r="H21" s="302"/>
      <c r="I21" s="302"/>
      <c r="J21" s="302"/>
      <c r="K21" s="125"/>
      <c r="L21" s="176"/>
      <c r="M21" s="162"/>
    </row>
    <row r="22" spans="1:13" ht="16.5" customHeight="1">
      <c r="A22" s="17"/>
      <c r="B22" s="99"/>
      <c r="C22" s="44"/>
      <c r="D22" s="44"/>
      <c r="E22" s="44"/>
      <c r="F22" s="307"/>
      <c r="G22" s="308"/>
      <c r="H22" s="308"/>
      <c r="I22" s="309"/>
      <c r="J22" s="42" t="s">
        <v>21</v>
      </c>
      <c r="K22" s="125"/>
      <c r="L22" s="176"/>
      <c r="M22" s="162"/>
    </row>
    <row r="23" spans="1:13" ht="16.5" customHeight="1">
      <c r="A23" s="17"/>
      <c r="B23" s="99"/>
      <c r="C23" s="44"/>
      <c r="D23" s="44"/>
      <c r="E23" s="44"/>
      <c r="F23" s="44"/>
      <c r="G23" s="44"/>
      <c r="H23" s="44"/>
      <c r="I23" s="44"/>
      <c r="J23" s="44"/>
      <c r="K23" s="125"/>
      <c r="L23" s="176"/>
      <c r="M23" s="162"/>
    </row>
    <row r="24" spans="1:13" ht="16.5" customHeight="1">
      <c r="A24" s="17"/>
      <c r="B24" s="99"/>
      <c r="C24" s="44"/>
      <c r="D24" s="302" t="s">
        <v>65</v>
      </c>
      <c r="E24" s="302"/>
      <c r="F24" s="302"/>
      <c r="G24" s="302"/>
      <c r="H24" s="302"/>
      <c r="I24" s="302"/>
      <c r="J24" s="302"/>
      <c r="K24" s="125"/>
      <c r="L24" s="176"/>
      <c r="M24" s="162"/>
    </row>
    <row r="25" spans="1:13" ht="16.5" customHeight="1">
      <c r="A25" s="17"/>
      <c r="B25" s="99"/>
      <c r="C25" s="44"/>
      <c r="D25" s="46"/>
      <c r="E25" s="46"/>
      <c r="F25" s="87"/>
      <c r="G25" s="45" t="s">
        <v>18</v>
      </c>
      <c r="H25" s="45"/>
      <c r="I25" s="304"/>
      <c r="J25" s="304"/>
      <c r="K25" s="125"/>
      <c r="L25" s="176"/>
      <c r="M25" s="162"/>
    </row>
    <row r="26" spans="1:13" ht="16.5" customHeight="1">
      <c r="A26" s="17"/>
      <c r="B26" s="99"/>
      <c r="C26" s="44"/>
      <c r="D26" s="46"/>
      <c r="E26" s="46"/>
      <c r="F26" s="46"/>
      <c r="G26" s="46"/>
      <c r="H26" s="46"/>
      <c r="I26" s="46"/>
      <c r="J26" s="46"/>
      <c r="K26" s="125"/>
      <c r="L26" s="176" t="s">
        <v>49</v>
      </c>
      <c r="M26" s="162"/>
    </row>
    <row r="27" spans="1:13" ht="18">
      <c r="A27" s="17"/>
      <c r="B27" s="99"/>
      <c r="C27" s="44"/>
      <c r="D27" s="112">
        <f>IF(OR(G27="No"),0,1)</f>
        <v>0</v>
      </c>
      <c r="E27" s="127"/>
      <c r="F27" s="46" t="s">
        <v>80</v>
      </c>
      <c r="G27" s="136" t="s">
        <v>49</v>
      </c>
      <c r="H27" s="86"/>
      <c r="I27" s="46"/>
      <c r="J27" s="46"/>
      <c r="K27" s="125"/>
      <c r="L27" s="176" t="s">
        <v>78</v>
      </c>
      <c r="M27" s="162"/>
    </row>
    <row r="28" spans="1:13" ht="5.25" customHeight="1">
      <c r="A28" s="17"/>
      <c r="B28" s="99"/>
      <c r="C28" s="44"/>
      <c r="D28" s="46"/>
      <c r="E28" s="46"/>
      <c r="F28" s="46"/>
      <c r="G28" s="46"/>
      <c r="H28" s="46"/>
      <c r="I28" s="46"/>
      <c r="J28" s="46"/>
      <c r="K28" s="125"/>
      <c r="L28" s="176" t="s">
        <v>79</v>
      </c>
      <c r="M28" s="162"/>
    </row>
    <row r="29" spans="1:13" ht="16.5" customHeight="1">
      <c r="A29" s="17"/>
      <c r="B29" s="99"/>
      <c r="C29" s="44"/>
      <c r="D29" s="302" t="s">
        <v>81</v>
      </c>
      <c r="E29" s="302"/>
      <c r="F29" s="302"/>
      <c r="G29" s="302"/>
      <c r="H29" s="302"/>
      <c r="I29" s="302"/>
      <c r="J29" s="302"/>
      <c r="K29" s="125"/>
      <c r="L29" s="176" t="str">
        <f>IF(OR(G27=L27),"Fax: ","Mobile: ")</f>
        <v>Mobile: </v>
      </c>
      <c r="M29" s="162"/>
    </row>
    <row r="30" spans="1:13" ht="16.5" customHeight="1">
      <c r="A30" s="17"/>
      <c r="B30" s="99"/>
      <c r="C30" s="44"/>
      <c r="D30" s="46"/>
      <c r="E30" s="46"/>
      <c r="F30" s="87"/>
      <c r="G30" s="45" t="s">
        <v>18</v>
      </c>
      <c r="H30" s="45"/>
      <c r="I30" s="304"/>
      <c r="J30" s="304"/>
      <c r="K30" s="125"/>
      <c r="L30" s="176"/>
      <c r="M30" s="162"/>
    </row>
    <row r="31" spans="1:13" ht="16.5" customHeight="1">
      <c r="A31" s="17"/>
      <c r="B31" s="99"/>
      <c r="C31" s="44"/>
      <c r="D31" s="46"/>
      <c r="E31" s="46"/>
      <c r="F31" s="55"/>
      <c r="G31" s="45"/>
      <c r="H31" s="45"/>
      <c r="I31" s="42"/>
      <c r="J31" s="42"/>
      <c r="K31" s="125"/>
      <c r="L31" s="176"/>
      <c r="M31" s="162"/>
    </row>
    <row r="32" spans="1:13" ht="18">
      <c r="A32" s="17"/>
      <c r="B32" s="99"/>
      <c r="C32" s="44"/>
      <c r="D32" s="112">
        <f>IF(OR(G32="Yes"),1,0)</f>
        <v>0</v>
      </c>
      <c r="E32" s="127"/>
      <c r="F32" s="46" t="s">
        <v>50</v>
      </c>
      <c r="G32" s="136" t="s">
        <v>49</v>
      </c>
      <c r="H32" s="45"/>
      <c r="I32" s="42"/>
      <c r="J32" s="42"/>
      <c r="K32" s="125"/>
      <c r="L32" s="176"/>
      <c r="M32" s="162"/>
    </row>
    <row r="33" spans="1:13" ht="5.25" customHeight="1">
      <c r="A33" s="17"/>
      <c r="B33" s="99"/>
      <c r="C33" s="44"/>
      <c r="D33" s="46"/>
      <c r="E33" s="46"/>
      <c r="F33" s="46"/>
      <c r="G33" s="46"/>
      <c r="H33" s="46"/>
      <c r="I33" s="46"/>
      <c r="J33" s="46"/>
      <c r="K33" s="125"/>
      <c r="L33" s="176"/>
      <c r="M33" s="162"/>
    </row>
    <row r="34" spans="1:13" ht="16.5" customHeight="1">
      <c r="A34" s="17"/>
      <c r="B34" s="99"/>
      <c r="C34" s="44"/>
      <c r="D34" s="302" t="s">
        <v>66</v>
      </c>
      <c r="E34" s="302"/>
      <c r="F34" s="302"/>
      <c r="G34" s="302"/>
      <c r="H34" s="302"/>
      <c r="I34" s="302"/>
      <c r="J34" s="302"/>
      <c r="K34" s="125"/>
      <c r="L34" s="176"/>
      <c r="M34" s="162"/>
    </row>
    <row r="35" spans="1:13" ht="16.5" customHeight="1">
      <c r="A35" s="17"/>
      <c r="B35" s="99"/>
      <c r="C35" s="44"/>
      <c r="D35" s="46"/>
      <c r="E35" s="46"/>
      <c r="F35" s="316"/>
      <c r="G35" s="317"/>
      <c r="H35" s="45" t="s">
        <v>19</v>
      </c>
      <c r="I35" s="304"/>
      <c r="J35" s="304"/>
      <c r="K35" s="125"/>
      <c r="L35" s="176"/>
      <c r="M35" s="162"/>
    </row>
    <row r="36" spans="1:13" ht="16.5" customHeight="1">
      <c r="A36" s="17"/>
      <c r="B36" s="99"/>
      <c r="C36" s="44"/>
      <c r="D36" s="46"/>
      <c r="E36" s="46"/>
      <c r="F36" s="55"/>
      <c r="G36" s="45"/>
      <c r="H36" s="45"/>
      <c r="I36" s="42"/>
      <c r="J36" s="42"/>
      <c r="K36" s="125"/>
      <c r="L36" s="176"/>
      <c r="M36" s="162"/>
    </row>
    <row r="37" spans="1:13" ht="18">
      <c r="A37" s="17"/>
      <c r="B37" s="99"/>
      <c r="C37" s="44"/>
      <c r="D37" s="112">
        <f>IF(OR(G37="Yes"),1,0)</f>
        <v>0</v>
      </c>
      <c r="E37" s="127"/>
      <c r="F37" s="105" t="s">
        <v>41</v>
      </c>
      <c r="G37" s="136" t="s">
        <v>49</v>
      </c>
      <c r="H37" s="86"/>
      <c r="I37" s="42"/>
      <c r="J37" s="42"/>
      <c r="K37" s="125"/>
      <c r="L37" s="176"/>
      <c r="M37" s="162"/>
    </row>
    <row r="38" spans="1:13" ht="5.25" customHeight="1">
      <c r="A38" s="17"/>
      <c r="B38" s="99"/>
      <c r="C38" s="44"/>
      <c r="D38" s="46"/>
      <c r="E38" s="46"/>
      <c r="F38" s="46"/>
      <c r="G38" s="46"/>
      <c r="H38" s="46"/>
      <c r="I38" s="46"/>
      <c r="J38" s="46"/>
      <c r="K38" s="125"/>
      <c r="L38" s="176"/>
      <c r="M38" s="162"/>
    </row>
    <row r="39" spans="1:13" ht="16.5" customHeight="1">
      <c r="A39" s="17"/>
      <c r="B39" s="99"/>
      <c r="C39" s="44"/>
      <c r="D39" s="302" t="s">
        <v>67</v>
      </c>
      <c r="E39" s="302"/>
      <c r="F39" s="302"/>
      <c r="G39" s="302"/>
      <c r="H39" s="302"/>
      <c r="I39" s="302"/>
      <c r="J39" s="302"/>
      <c r="K39" s="125"/>
      <c r="L39" s="176"/>
      <c r="M39" s="162"/>
    </row>
    <row r="40" spans="1:13" ht="16.5" customHeight="1">
      <c r="A40" s="17"/>
      <c r="B40" s="99"/>
      <c r="C40" s="44"/>
      <c r="D40" s="46"/>
      <c r="E40" s="46"/>
      <c r="F40" s="311"/>
      <c r="G40" s="312"/>
      <c r="H40" s="313"/>
      <c r="I40" s="42" t="s">
        <v>69</v>
      </c>
      <c r="J40" s="42"/>
      <c r="K40" s="125"/>
      <c r="L40" s="176"/>
      <c r="M40" s="162"/>
    </row>
    <row r="41" spans="1:13" ht="16.5" customHeight="1">
      <c r="A41" s="17"/>
      <c r="B41" s="99"/>
      <c r="C41" s="44"/>
      <c r="D41" s="46"/>
      <c r="E41" s="46"/>
      <c r="F41" s="46"/>
      <c r="G41" s="46"/>
      <c r="H41" s="46"/>
      <c r="I41" s="46"/>
      <c r="J41" s="46"/>
      <c r="K41" s="125"/>
      <c r="L41" s="176"/>
      <c r="M41" s="162"/>
    </row>
    <row r="42" spans="1:13" ht="16.5" customHeight="1">
      <c r="A42" s="17"/>
      <c r="B42" s="99"/>
      <c r="C42" s="38"/>
      <c r="D42" s="69" t="s">
        <v>42</v>
      </c>
      <c r="E42" s="69"/>
      <c r="F42" s="62"/>
      <c r="G42" s="136" t="s">
        <v>52</v>
      </c>
      <c r="H42" s="128"/>
      <c r="I42" s="129" t="str">
        <f>IF(OR(G42="Blank"),"= XXX ","= XXX "&amp;G42)</f>
        <v>= XXX </v>
      </c>
      <c r="J42" s="94"/>
      <c r="K42" s="125"/>
      <c r="L42" s="176"/>
      <c r="M42" s="162"/>
    </row>
    <row r="43" spans="1:13" ht="5.25" customHeight="1">
      <c r="A43" s="17"/>
      <c r="B43" s="99"/>
      <c r="C43" s="119"/>
      <c r="D43" s="69"/>
      <c r="E43" s="69"/>
      <c r="F43" s="62"/>
      <c r="G43" s="127"/>
      <c r="H43" s="39"/>
      <c r="I43" s="62"/>
      <c r="J43" s="62"/>
      <c r="K43" s="125"/>
      <c r="L43" s="176"/>
      <c r="M43" s="162"/>
    </row>
    <row r="44" spans="1:13" ht="16.5" customHeight="1" hidden="1">
      <c r="A44" s="17"/>
      <c r="B44" s="99"/>
      <c r="C44" s="119"/>
      <c r="D44" s="145">
        <f>IF(OR(G42="Blank"),1,0)</f>
        <v>1</v>
      </c>
      <c r="E44" s="127"/>
      <c r="F44" s="39" t="s">
        <v>51</v>
      </c>
      <c r="G44" s="45">
        <f>IF(OR(D44=1),2,0)</f>
        <v>2</v>
      </c>
      <c r="H44" s="45"/>
      <c r="I44" s="62" t="str">
        <f>IF(OR(G49=8),"off","No.")</f>
        <v>No.</v>
      </c>
      <c r="J44" s="62"/>
      <c r="K44" s="125"/>
      <c r="L44" s="176"/>
      <c r="M44" s="162"/>
    </row>
    <row r="45" spans="1:13" ht="7.5" customHeight="1" hidden="1">
      <c r="A45" s="17"/>
      <c r="B45" s="99"/>
      <c r="C45" s="119"/>
      <c r="D45" s="69"/>
      <c r="E45" s="69"/>
      <c r="F45" s="62"/>
      <c r="G45" s="62"/>
      <c r="H45" s="62"/>
      <c r="I45" s="62"/>
      <c r="J45" s="62"/>
      <c r="K45" s="125"/>
      <c r="L45" s="176"/>
      <c r="M45" s="162"/>
    </row>
    <row r="46" spans="1:13" ht="16.5" customHeight="1" hidden="1">
      <c r="A46" s="17"/>
      <c r="B46" s="99"/>
      <c r="C46" s="119"/>
      <c r="D46" s="145">
        <f>IF(OR(G42="No."),1,0)</f>
        <v>0</v>
      </c>
      <c r="E46" s="127"/>
      <c r="F46" s="39" t="s">
        <v>33</v>
      </c>
      <c r="G46" s="45">
        <f>IF(OR(D46=1),4,0)</f>
        <v>0</v>
      </c>
      <c r="H46" s="45"/>
      <c r="I46" s="62">
        <f>IF(OR(G49&gt;3),I44,"")</f>
      </c>
      <c r="J46" s="62"/>
      <c r="K46" s="125"/>
      <c r="L46" s="176"/>
      <c r="M46" s="162"/>
    </row>
    <row r="47" spans="1:13" ht="7.5" customHeight="1" hidden="1">
      <c r="A47" s="17"/>
      <c r="B47" s="99"/>
      <c r="C47" s="119"/>
      <c r="D47" s="69"/>
      <c r="E47" s="69"/>
      <c r="F47" s="62"/>
      <c r="G47" s="62"/>
      <c r="H47" s="62"/>
      <c r="I47" s="62"/>
      <c r="J47" s="62"/>
      <c r="K47" s="125"/>
      <c r="L47" s="176"/>
      <c r="M47" s="162"/>
    </row>
    <row r="48" spans="1:13" ht="16.5" customHeight="1" hidden="1">
      <c r="A48" s="17"/>
      <c r="B48" s="99"/>
      <c r="C48" s="119"/>
      <c r="D48" s="145">
        <f>IF(OR(G42="off"),1,0)</f>
        <v>0</v>
      </c>
      <c r="E48" s="127"/>
      <c r="F48" s="39" t="s">
        <v>34</v>
      </c>
      <c r="G48" s="146">
        <f>IF(OR(D48=1),8,0)</f>
        <v>0</v>
      </c>
      <c r="H48" s="146"/>
      <c r="I48" s="62">
        <f>IF(OR(G42="Please only Enter One"),"",I46)</f>
      </c>
      <c r="J48" s="62"/>
      <c r="K48" s="125"/>
      <c r="L48" s="176"/>
      <c r="M48" s="162"/>
    </row>
    <row r="49" spans="1:13" ht="16.5" customHeight="1" hidden="1">
      <c r="A49" s="17"/>
      <c r="B49" s="99"/>
      <c r="C49" s="119"/>
      <c r="D49" s="127"/>
      <c r="E49" s="127"/>
      <c r="F49" s="39"/>
      <c r="G49" s="62">
        <f>SUM(G44:G48)</f>
        <v>2</v>
      </c>
      <c r="H49" s="62"/>
      <c r="I49" s="62"/>
      <c r="J49" s="62"/>
      <c r="K49" s="125"/>
      <c r="L49" s="176"/>
      <c r="M49" s="162"/>
    </row>
    <row r="50" spans="1:13" ht="5.25" customHeight="1">
      <c r="A50" s="17"/>
      <c r="B50" s="99"/>
      <c r="C50" s="52"/>
      <c r="D50" s="106"/>
      <c r="E50" s="106"/>
      <c r="F50" s="70"/>
      <c r="G50" s="53"/>
      <c r="H50" s="110"/>
      <c r="I50" s="110"/>
      <c r="J50" s="53"/>
      <c r="K50" s="125"/>
      <c r="L50" s="176"/>
      <c r="M50" s="162"/>
    </row>
    <row r="51" spans="1:13" ht="16.5" customHeight="1">
      <c r="A51" s="17"/>
      <c r="B51" s="99"/>
      <c r="C51" s="38"/>
      <c r="D51" s="62"/>
      <c r="E51" s="62"/>
      <c r="F51" s="39">
        <f>IF(OR(D52&gt;=2),"Please Re-enter","")</f>
      </c>
      <c r="G51" s="62"/>
      <c r="H51" s="62"/>
      <c r="I51" s="62"/>
      <c r="J51" s="62"/>
      <c r="K51" s="125"/>
      <c r="L51" s="176"/>
      <c r="M51" s="162"/>
    </row>
    <row r="52" spans="1:13" ht="16.5" customHeight="1">
      <c r="A52" s="17"/>
      <c r="B52" s="99"/>
      <c r="C52" s="38"/>
      <c r="D52" s="112">
        <f>IF(OR(G52="Yes"),1,0)</f>
        <v>0</v>
      </c>
      <c r="E52" s="112"/>
      <c r="F52" s="39" t="s">
        <v>32</v>
      </c>
      <c r="G52" s="136" t="s">
        <v>49</v>
      </c>
      <c r="H52" s="67" t="s">
        <v>43</v>
      </c>
      <c r="I52" s="68">
        <v>0.2</v>
      </c>
      <c r="J52" s="62"/>
      <c r="K52" s="125"/>
      <c r="L52" s="176"/>
      <c r="M52" s="162"/>
    </row>
    <row r="53" spans="1:13" ht="6.75" customHeight="1">
      <c r="A53" s="17"/>
      <c r="B53" s="99"/>
      <c r="C53" s="38"/>
      <c r="D53" s="303"/>
      <c r="E53" s="303"/>
      <c r="F53" s="303"/>
      <c r="G53" s="303"/>
      <c r="H53" s="303"/>
      <c r="I53" s="303"/>
      <c r="J53" s="303"/>
      <c r="K53" s="125"/>
      <c r="L53" s="176"/>
      <c r="M53" s="162"/>
    </row>
    <row r="54" spans="1:13" ht="5.25" customHeight="1">
      <c r="A54" s="17"/>
      <c r="B54" s="100"/>
      <c r="C54" s="52"/>
      <c r="D54" s="53"/>
      <c r="E54" s="53"/>
      <c r="F54" s="53"/>
      <c r="G54" s="53"/>
      <c r="H54" s="53"/>
      <c r="I54" s="53"/>
      <c r="J54" s="53"/>
      <c r="K54" s="130"/>
      <c r="L54" s="176"/>
      <c r="M54" s="162"/>
    </row>
    <row r="55" spans="1:13" ht="24" customHeight="1">
      <c r="A55" s="17"/>
      <c r="B55" s="131"/>
      <c r="C55" s="132"/>
      <c r="D55" s="133"/>
      <c r="E55" s="133"/>
      <c r="F55" s="133"/>
      <c r="G55" s="133"/>
      <c r="H55" s="133"/>
      <c r="I55" s="133"/>
      <c r="J55" s="133"/>
      <c r="K55" s="134"/>
      <c r="L55" s="115" t="s">
        <v>12</v>
      </c>
      <c r="M55" s="162"/>
    </row>
    <row r="56" spans="1:13" ht="5.25" customHeight="1">
      <c r="A56" s="17"/>
      <c r="B56" s="100"/>
      <c r="C56" s="52"/>
      <c r="D56" s="53"/>
      <c r="E56" s="53"/>
      <c r="F56" s="53"/>
      <c r="G56" s="53"/>
      <c r="H56" s="53"/>
      <c r="I56" s="53"/>
      <c r="J56" s="53"/>
      <c r="K56" s="130"/>
      <c r="L56" s="115" t="s">
        <v>22</v>
      </c>
      <c r="M56" s="162"/>
    </row>
    <row r="57" spans="1:13" ht="12" customHeight="1">
      <c r="A57" s="17"/>
      <c r="B57" s="99"/>
      <c r="C57" s="38"/>
      <c r="D57" s="45"/>
      <c r="E57" s="45"/>
      <c r="F57" s="45"/>
      <c r="G57" s="45"/>
      <c r="H57" s="45"/>
      <c r="I57" s="45"/>
      <c r="J57" s="45"/>
      <c r="K57" s="125"/>
      <c r="L57" s="115" t="s">
        <v>24</v>
      </c>
      <c r="M57" s="162"/>
    </row>
    <row r="58" spans="1:13" ht="16.5" customHeight="1">
      <c r="A58" s="17"/>
      <c r="B58" s="99"/>
      <c r="C58" s="38"/>
      <c r="D58" s="310" t="s">
        <v>14</v>
      </c>
      <c r="E58" s="310"/>
      <c r="F58" s="310"/>
      <c r="G58" s="39"/>
      <c r="H58" s="39"/>
      <c r="I58" s="107" t="str">
        <f>F60</f>
        <v>30 Days</v>
      </c>
      <c r="J58" s="45"/>
      <c r="K58" s="125"/>
      <c r="L58" s="115" t="s">
        <v>23</v>
      </c>
      <c r="M58" s="162"/>
    </row>
    <row r="59" spans="1:12" ht="5.25" customHeight="1">
      <c r="A59" s="17"/>
      <c r="B59" s="99"/>
      <c r="C59" s="38"/>
      <c r="D59" s="38"/>
      <c r="E59" s="38"/>
      <c r="F59" s="38"/>
      <c r="G59" s="39"/>
      <c r="H59" s="39"/>
      <c r="I59" s="88"/>
      <c r="J59" s="88"/>
      <c r="K59" s="126"/>
      <c r="L59" s="116" t="s">
        <v>25</v>
      </c>
    </row>
    <row r="60" spans="1:12" ht="13.5" customHeight="1">
      <c r="A60" s="17"/>
      <c r="B60" s="99"/>
      <c r="C60" s="38"/>
      <c r="D60" s="112"/>
      <c r="E60" s="127"/>
      <c r="F60" s="180" t="s">
        <v>24</v>
      </c>
      <c r="G60" s="71">
        <f>IF(OR(F60=L55),2,0)</f>
        <v>0</v>
      </c>
      <c r="H60" s="109"/>
      <c r="I60" s="117" t="e">
        <f>IF(OR(#REF!=2),"By Return","")</f>
        <v>#REF!</v>
      </c>
      <c r="J60" s="114"/>
      <c r="K60" s="99"/>
      <c r="L60" s="175" t="s">
        <v>71</v>
      </c>
    </row>
    <row r="61" spans="1:11" ht="12" customHeight="1">
      <c r="A61" s="17"/>
      <c r="B61" s="99"/>
      <c r="C61" s="119"/>
      <c r="D61" s="119"/>
      <c r="E61" s="119"/>
      <c r="F61" s="39"/>
      <c r="G61" s="55">
        <f>IF(OR(D61=1),(F61),"")</f>
      </c>
      <c r="H61" s="55"/>
      <c r="I61" s="144"/>
      <c r="J61" s="119"/>
      <c r="K61" s="99"/>
    </row>
    <row r="62" spans="1:12" ht="5.25" customHeight="1">
      <c r="A62" s="17"/>
      <c r="B62" s="99"/>
      <c r="C62" s="52"/>
      <c r="D62" s="49"/>
      <c r="E62" s="49"/>
      <c r="F62" s="70"/>
      <c r="G62" s="96"/>
      <c r="H62" s="96"/>
      <c r="I62" s="96"/>
      <c r="J62" s="97"/>
      <c r="K62" s="99"/>
      <c r="L62" s="176"/>
    </row>
    <row r="63" spans="1:12" ht="12" customHeight="1">
      <c r="A63" s="17"/>
      <c r="B63" s="99"/>
      <c r="C63" s="38"/>
      <c r="D63" s="47"/>
      <c r="E63" s="47"/>
      <c r="F63" s="39"/>
      <c r="G63" s="91"/>
      <c r="H63" s="91"/>
      <c r="I63" s="91"/>
      <c r="J63" s="92"/>
      <c r="K63" s="99"/>
      <c r="L63" s="176"/>
    </row>
    <row r="64" spans="1:12" ht="13.5" customHeight="1">
      <c r="A64" s="17"/>
      <c r="B64" s="99"/>
      <c r="C64" s="38"/>
      <c r="D64" s="69" t="s">
        <v>44</v>
      </c>
      <c r="E64" s="69"/>
      <c r="F64" s="39"/>
      <c r="G64" s="91"/>
      <c r="H64" s="91"/>
      <c r="I64" s="107" t="str">
        <f>F66</f>
        <v>30 Days</v>
      </c>
      <c r="J64" s="92"/>
      <c r="K64" s="99"/>
      <c r="L64" s="176"/>
    </row>
    <row r="65" spans="1:12" ht="12" customHeight="1">
      <c r="A65" s="17"/>
      <c r="B65" s="99"/>
      <c r="C65" s="38"/>
      <c r="D65" s="47"/>
      <c r="E65" s="47"/>
      <c r="F65" s="39"/>
      <c r="G65" s="39"/>
      <c r="H65" s="39"/>
      <c r="I65" s="39"/>
      <c r="J65" s="92"/>
      <c r="K65" s="99"/>
      <c r="L65" s="176"/>
    </row>
    <row r="66" spans="1:12" ht="13.5" customHeight="1">
      <c r="A66" s="17"/>
      <c r="B66" s="99"/>
      <c r="C66" s="38"/>
      <c r="D66" s="127"/>
      <c r="E66" s="127"/>
      <c r="F66" s="180" t="s">
        <v>24</v>
      </c>
      <c r="G66" s="71">
        <f>IF(OR(F66=L56),4,0)</f>
        <v>0</v>
      </c>
      <c r="H66" s="71"/>
      <c r="I66" s="117" t="e">
        <f>IF(OR(#REF!=4),"7 Days","")</f>
        <v>#REF!</v>
      </c>
      <c r="J66" s="113"/>
      <c r="K66" s="99"/>
      <c r="L66" s="176"/>
    </row>
    <row r="67" spans="1:12" ht="12" customHeight="1">
      <c r="A67" s="17"/>
      <c r="B67" s="99"/>
      <c r="C67" s="88"/>
      <c r="D67" s="118"/>
      <c r="E67" s="118"/>
      <c r="F67" s="93"/>
      <c r="G67" s="89">
        <f>IF(OR(D67=1),(F67),"")</f>
      </c>
      <c r="H67" s="89"/>
      <c r="I67" s="89"/>
      <c r="J67" s="89"/>
      <c r="K67" s="99"/>
      <c r="L67" s="176"/>
    </row>
    <row r="68" spans="1:12" ht="5.25" customHeight="1">
      <c r="A68" s="17"/>
      <c r="B68" s="99"/>
      <c r="C68" s="48"/>
      <c r="D68" s="49"/>
      <c r="E68" s="49"/>
      <c r="F68" s="50"/>
      <c r="G68" s="50"/>
      <c r="H68" s="50"/>
      <c r="I68" s="50"/>
      <c r="J68" s="51"/>
      <c r="K68" s="99"/>
      <c r="L68" s="176"/>
    </row>
    <row r="69" spans="1:12" ht="5.25" customHeight="1">
      <c r="A69" s="17"/>
      <c r="B69" s="99"/>
      <c r="C69" s="119"/>
      <c r="D69" s="47"/>
      <c r="E69" s="47"/>
      <c r="F69" s="120"/>
      <c r="G69" s="120"/>
      <c r="H69" s="120"/>
      <c r="I69" s="120"/>
      <c r="J69" s="121"/>
      <c r="K69" s="99"/>
      <c r="L69" s="176"/>
    </row>
    <row r="70" spans="1:12" ht="13.5" customHeight="1">
      <c r="A70" s="17"/>
      <c r="B70" s="99"/>
      <c r="C70" s="119"/>
      <c r="D70" s="69" t="s">
        <v>56</v>
      </c>
      <c r="E70" s="47"/>
      <c r="F70" s="120"/>
      <c r="G70" s="136" t="s">
        <v>49</v>
      </c>
      <c r="H70" s="120"/>
      <c r="I70" s="120"/>
      <c r="J70" s="121"/>
      <c r="K70" s="99"/>
      <c r="L70" s="176"/>
    </row>
    <row r="71" spans="1:12" ht="5.25" customHeight="1">
      <c r="A71" s="17"/>
      <c r="B71" s="99"/>
      <c r="C71" s="119"/>
      <c r="D71" s="47"/>
      <c r="E71" s="47"/>
      <c r="F71" s="120"/>
      <c r="G71" s="120"/>
      <c r="H71" s="120"/>
      <c r="I71" s="120"/>
      <c r="J71" s="121"/>
      <c r="K71" s="99"/>
      <c r="L71" s="176"/>
    </row>
    <row r="72" spans="1:12" ht="12" customHeight="1">
      <c r="A72" s="17"/>
      <c r="B72" s="99"/>
      <c r="C72" s="38"/>
      <c r="D72" s="56"/>
      <c r="E72" s="56"/>
      <c r="F72" s="39">
        <f>IF(OR(D73&gt;=2),"Please Re-enter","")</f>
      </c>
      <c r="G72" s="56"/>
      <c r="H72" s="56"/>
      <c r="I72" s="56"/>
      <c r="J72" s="57"/>
      <c r="K72" s="99"/>
      <c r="L72" s="176"/>
    </row>
    <row r="73" spans="1:12" ht="13.5" customHeight="1">
      <c r="A73" s="17"/>
      <c r="B73" s="99"/>
      <c r="C73" s="38"/>
      <c r="D73" s="112">
        <f>IF(OR(G70="Yes"),1,0)</f>
        <v>0</v>
      </c>
      <c r="E73" s="58" t="s">
        <v>26</v>
      </c>
      <c r="F73" s="58"/>
      <c r="G73" s="58"/>
      <c r="H73" s="58"/>
      <c r="I73" s="56"/>
      <c r="J73" s="57"/>
      <c r="K73" s="99"/>
      <c r="L73" s="176"/>
    </row>
    <row r="74" spans="1:12" ht="12" customHeight="1">
      <c r="A74" s="17"/>
      <c r="B74" s="99"/>
      <c r="C74" s="38"/>
      <c r="D74" s="58"/>
      <c r="E74" s="58"/>
      <c r="F74" s="58"/>
      <c r="G74" s="58"/>
      <c r="H74" s="58"/>
      <c r="I74" s="56"/>
      <c r="J74" s="57"/>
      <c r="K74" s="99"/>
      <c r="L74" s="176"/>
    </row>
    <row r="75" spans="1:12" ht="13.5" customHeight="1">
      <c r="A75" s="17"/>
      <c r="B75" s="99"/>
      <c r="C75" s="38"/>
      <c r="D75" s="56"/>
      <c r="E75" s="56"/>
      <c r="F75" s="87"/>
      <c r="G75" s="42" t="s">
        <v>17</v>
      </c>
      <c r="H75" s="42"/>
      <c r="I75" s="42"/>
      <c r="J75" s="57"/>
      <c r="K75" s="99"/>
      <c r="L75" s="176"/>
    </row>
    <row r="76" spans="1:12" ht="12" customHeight="1">
      <c r="A76" s="17"/>
      <c r="B76" s="99"/>
      <c r="C76" s="38"/>
      <c r="D76" s="56"/>
      <c r="E76" s="56"/>
      <c r="F76" s="56"/>
      <c r="G76" s="56"/>
      <c r="H76" s="56"/>
      <c r="I76" s="56"/>
      <c r="J76" s="57"/>
      <c r="K76" s="99"/>
      <c r="L76" s="176"/>
    </row>
    <row r="77" spans="1:12" ht="5.25" customHeight="1">
      <c r="A77" s="17"/>
      <c r="B77" s="99"/>
      <c r="C77" s="52"/>
      <c r="D77" s="59"/>
      <c r="E77" s="59"/>
      <c r="F77" s="59"/>
      <c r="G77" s="59"/>
      <c r="H77" s="59"/>
      <c r="I77" s="59"/>
      <c r="J77" s="60"/>
      <c r="K77" s="99"/>
      <c r="L77" s="176"/>
    </row>
    <row r="78" spans="1:12" ht="12" customHeight="1">
      <c r="A78" s="17"/>
      <c r="B78" s="99"/>
      <c r="C78" s="38"/>
      <c r="D78" s="56"/>
      <c r="E78" s="56"/>
      <c r="F78" s="39">
        <f>IF(OR(D79&gt;=2),"Please Re-enter","")</f>
      </c>
      <c r="G78" s="56"/>
      <c r="H78" s="56"/>
      <c r="I78" s="56"/>
      <c r="J78" s="57"/>
      <c r="K78" s="99"/>
      <c r="L78" s="176"/>
    </row>
    <row r="79" spans="1:12" ht="13.5" customHeight="1">
      <c r="A79" s="17"/>
      <c r="B79" s="99"/>
      <c r="C79" s="38"/>
      <c r="D79" s="112">
        <f>IF(OR(G79="Yes"),1,0)</f>
        <v>0</v>
      </c>
      <c r="E79" s="127"/>
      <c r="F79" s="58" t="s">
        <v>27</v>
      </c>
      <c r="G79" s="136" t="s">
        <v>49</v>
      </c>
      <c r="H79" s="58"/>
      <c r="I79" s="56"/>
      <c r="J79" s="57"/>
      <c r="K79" s="99"/>
      <c r="L79" s="176"/>
    </row>
    <row r="80" spans="1:12" ht="12" customHeight="1">
      <c r="A80" s="17"/>
      <c r="B80" s="99"/>
      <c r="C80" s="38"/>
      <c r="D80" s="56"/>
      <c r="E80" s="56"/>
      <c r="F80" s="56"/>
      <c r="G80" s="56"/>
      <c r="H80" s="56"/>
      <c r="I80" s="56"/>
      <c r="J80" s="57"/>
      <c r="K80" s="99"/>
      <c r="L80" s="176"/>
    </row>
    <row r="81" spans="1:12" ht="13.5" customHeight="1">
      <c r="A81" s="17"/>
      <c r="B81" s="99"/>
      <c r="C81" s="38"/>
      <c r="D81" s="56"/>
      <c r="E81" s="56"/>
      <c r="F81" s="41" t="s">
        <v>13</v>
      </c>
      <c r="G81" s="307"/>
      <c r="H81" s="308"/>
      <c r="I81" s="309"/>
      <c r="J81" s="42" t="s">
        <v>19</v>
      </c>
      <c r="K81" s="99"/>
      <c r="L81" s="176"/>
    </row>
    <row r="82" spans="1:12" ht="12" customHeight="1">
      <c r="A82" s="17"/>
      <c r="B82" s="99"/>
      <c r="C82" s="38"/>
      <c r="D82" s="56"/>
      <c r="E82" s="56"/>
      <c r="F82" s="56"/>
      <c r="G82" s="56"/>
      <c r="H82" s="56"/>
      <c r="I82" s="56"/>
      <c r="J82" s="57"/>
      <c r="K82" s="99"/>
      <c r="L82" s="176"/>
    </row>
    <row r="83" spans="1:12" ht="13.5" customHeight="1">
      <c r="A83" s="17"/>
      <c r="B83" s="99"/>
      <c r="C83" s="38"/>
      <c r="D83" s="56"/>
      <c r="E83" s="56"/>
      <c r="F83" s="41" t="s">
        <v>28</v>
      </c>
      <c r="G83" s="318"/>
      <c r="H83" s="319"/>
      <c r="I83" s="42" t="s">
        <v>57</v>
      </c>
      <c r="J83" s="57"/>
      <c r="K83" s="99"/>
      <c r="L83" s="176"/>
    </row>
    <row r="84" spans="1:12" ht="12" customHeight="1">
      <c r="A84" s="17"/>
      <c r="B84" s="99"/>
      <c r="C84" s="38"/>
      <c r="D84" s="56"/>
      <c r="E84" s="56"/>
      <c r="F84" s="56"/>
      <c r="G84" s="56"/>
      <c r="H84" s="56"/>
      <c r="I84" s="56"/>
      <c r="J84" s="57"/>
      <c r="K84" s="99"/>
      <c r="L84" s="176"/>
    </row>
    <row r="85" spans="1:12" ht="13.5" customHeight="1">
      <c r="A85" s="17"/>
      <c r="B85" s="99"/>
      <c r="C85" s="38"/>
      <c r="D85" s="56"/>
      <c r="E85" s="56"/>
      <c r="F85" s="41" t="s">
        <v>29</v>
      </c>
      <c r="G85" s="318"/>
      <c r="H85" s="319"/>
      <c r="I85" s="42" t="s">
        <v>17</v>
      </c>
      <c r="J85" s="57"/>
      <c r="K85" s="99"/>
      <c r="L85" s="176"/>
    </row>
    <row r="86" spans="1:12" ht="12" customHeight="1">
      <c r="A86" s="17"/>
      <c r="B86" s="99"/>
      <c r="C86" s="38"/>
      <c r="D86" s="56"/>
      <c r="E86" s="56"/>
      <c r="F86" s="56"/>
      <c r="G86" s="56"/>
      <c r="H86" s="56"/>
      <c r="I86" s="56"/>
      <c r="J86" s="57"/>
      <c r="K86" s="99"/>
      <c r="L86" s="176"/>
    </row>
    <row r="87" spans="1:12" ht="5.25" customHeight="1">
      <c r="A87" s="17"/>
      <c r="B87" s="99"/>
      <c r="C87" s="52"/>
      <c r="D87" s="59"/>
      <c r="E87" s="59"/>
      <c r="F87" s="59"/>
      <c r="G87" s="59"/>
      <c r="H87" s="59"/>
      <c r="I87" s="59"/>
      <c r="J87" s="60"/>
      <c r="K87" s="99"/>
      <c r="L87" s="176"/>
    </row>
    <row r="88" spans="1:12" ht="12" customHeight="1">
      <c r="A88" s="17"/>
      <c r="B88" s="99"/>
      <c r="C88" s="38"/>
      <c r="D88" s="56"/>
      <c r="E88" s="56"/>
      <c r="F88" s="39"/>
      <c r="G88" s="56"/>
      <c r="H88" s="56"/>
      <c r="I88" s="56"/>
      <c r="J88" s="57"/>
      <c r="K88" s="99"/>
      <c r="L88" s="176"/>
    </row>
    <row r="89" spans="1:12" ht="13.5" customHeight="1">
      <c r="A89" s="17"/>
      <c r="B89" s="99"/>
      <c r="C89" s="38"/>
      <c r="D89" s="112">
        <f>IF(OR(G89="Yes"),1+J89,0)</f>
        <v>0</v>
      </c>
      <c r="E89" s="112"/>
      <c r="F89" s="58" t="s">
        <v>30</v>
      </c>
      <c r="G89" s="136" t="s">
        <v>49</v>
      </c>
      <c r="H89" s="41" t="s">
        <v>55</v>
      </c>
      <c r="I89" s="181">
        <f>I52</f>
        <v>0.2</v>
      </c>
      <c r="J89" s="90">
        <f>IF(OR(D52&lt;&gt;1),1,0)</f>
        <v>1</v>
      </c>
      <c r="K89" s="99"/>
      <c r="L89" s="176"/>
    </row>
    <row r="90" spans="1:12" ht="12" customHeight="1">
      <c r="A90" s="17"/>
      <c r="B90" s="99"/>
      <c r="C90" s="38"/>
      <c r="D90" s="56"/>
      <c r="E90" s="56"/>
      <c r="F90" s="56"/>
      <c r="G90" s="56"/>
      <c r="H90" s="56"/>
      <c r="I90" s="56"/>
      <c r="J90" s="57"/>
      <c r="K90" s="99"/>
      <c r="L90" s="176"/>
    </row>
    <row r="91" spans="1:12" ht="13.5" customHeight="1">
      <c r="A91" s="17"/>
      <c r="B91" s="99"/>
      <c r="C91" s="38"/>
      <c r="D91" s="56"/>
      <c r="E91" s="56"/>
      <c r="F91" s="104"/>
      <c r="G91" s="42" t="s">
        <v>17</v>
      </c>
      <c r="H91" s="42"/>
      <c r="I91" s="301" t="str">
        <f>IF(OR(D52&lt;&gt;1),"VAT Not Settup","")</f>
        <v>VAT Not Settup</v>
      </c>
      <c r="J91" s="301"/>
      <c r="K91" s="99"/>
      <c r="L91" s="176"/>
    </row>
    <row r="92" spans="1:12" ht="12" customHeight="1">
      <c r="A92" s="17"/>
      <c r="B92" s="99"/>
      <c r="C92" s="38"/>
      <c r="D92" s="56"/>
      <c r="E92" s="56"/>
      <c r="F92" s="56"/>
      <c r="G92" s="56"/>
      <c r="H92" s="56"/>
      <c r="I92" s="56"/>
      <c r="J92" s="57"/>
      <c r="K92" s="99"/>
      <c r="L92" s="176"/>
    </row>
    <row r="93" spans="1:12" ht="5.25" customHeight="1">
      <c r="A93" s="17"/>
      <c r="B93" s="99"/>
      <c r="C93" s="52"/>
      <c r="D93" s="59"/>
      <c r="E93" s="59"/>
      <c r="F93" s="59"/>
      <c r="G93" s="59"/>
      <c r="H93" s="59"/>
      <c r="I93" s="59"/>
      <c r="J93" s="60"/>
      <c r="K93" s="99"/>
      <c r="L93" s="176"/>
    </row>
    <row r="94" spans="1:12" ht="12" customHeight="1">
      <c r="A94" s="17"/>
      <c r="B94" s="99"/>
      <c r="C94" s="38"/>
      <c r="D94" s="56"/>
      <c r="E94" s="56"/>
      <c r="F94" s="39">
        <f>IF(OR(D95&gt;=2),"Please Re-enter","")</f>
      </c>
      <c r="G94" s="56"/>
      <c r="H94" s="56"/>
      <c r="I94" s="56"/>
      <c r="J94" s="57"/>
      <c r="K94" s="99"/>
      <c r="L94" s="176"/>
    </row>
    <row r="95" spans="1:12" ht="13.5" customHeight="1">
      <c r="A95" s="17"/>
      <c r="B95" s="99"/>
      <c r="C95" s="38"/>
      <c r="D95" s="112">
        <f>IF(OR(G95="Yes"),1,0)</f>
        <v>0</v>
      </c>
      <c r="E95" s="127"/>
      <c r="F95" s="58" t="s">
        <v>68</v>
      </c>
      <c r="G95" s="136" t="s">
        <v>49</v>
      </c>
      <c r="H95" s="56"/>
      <c r="I95" s="56"/>
      <c r="J95" s="57"/>
      <c r="K95" s="99"/>
      <c r="L95" s="176"/>
    </row>
    <row r="96" spans="1:12" ht="12" customHeight="1">
      <c r="A96" s="17"/>
      <c r="B96" s="99"/>
      <c r="C96" s="38"/>
      <c r="D96" s="56"/>
      <c r="E96" s="56"/>
      <c r="F96" s="56"/>
      <c r="G96" s="56"/>
      <c r="H96" s="56"/>
      <c r="I96" s="56"/>
      <c r="J96" s="57"/>
      <c r="K96" s="99"/>
      <c r="L96" s="176"/>
    </row>
    <row r="97" spans="1:12" ht="13.5" customHeight="1">
      <c r="A97" s="17"/>
      <c r="B97" s="99"/>
      <c r="C97" s="38"/>
      <c r="D97" s="56"/>
      <c r="E97" s="56"/>
      <c r="F97" s="104"/>
      <c r="G97" s="42" t="s">
        <v>17</v>
      </c>
      <c r="H97" s="42"/>
      <c r="I97" s="56"/>
      <c r="J97" s="57"/>
      <c r="K97" s="99"/>
      <c r="L97" s="176"/>
    </row>
    <row r="98" spans="1:12" ht="12" customHeight="1">
      <c r="A98" s="17"/>
      <c r="B98" s="99"/>
      <c r="C98" s="38"/>
      <c r="D98" s="40"/>
      <c r="E98" s="40"/>
      <c r="F98" s="40"/>
      <c r="G98" s="40"/>
      <c r="H98" s="40"/>
      <c r="I98" s="40"/>
      <c r="J98" s="38"/>
      <c r="K98" s="99"/>
      <c r="L98" s="176"/>
    </row>
    <row r="99" spans="1:12" ht="5.25" customHeight="1">
      <c r="A99" s="17"/>
      <c r="B99" s="100"/>
      <c r="C99" s="100"/>
      <c r="D99" s="100"/>
      <c r="E99" s="100"/>
      <c r="F99" s="100"/>
      <c r="G99" s="100"/>
      <c r="H99" s="100"/>
      <c r="I99" s="100"/>
      <c r="J99" s="100"/>
      <c r="K99" s="99"/>
      <c r="L99" s="176"/>
    </row>
    <row r="100" spans="1:12" ht="5.25" customHeight="1">
      <c r="A100" s="17"/>
      <c r="B100" s="99"/>
      <c r="C100" s="38"/>
      <c r="D100" s="40"/>
      <c r="E100" s="40"/>
      <c r="F100" s="40"/>
      <c r="G100" s="40"/>
      <c r="H100" s="40"/>
      <c r="I100" s="40"/>
      <c r="J100" s="38"/>
      <c r="K100" s="99"/>
      <c r="L100" s="176"/>
    </row>
    <row r="101" spans="1:12" ht="15" customHeight="1">
      <c r="A101" s="17"/>
      <c r="B101" s="99"/>
      <c r="C101" s="38"/>
      <c r="D101" s="40"/>
      <c r="E101" s="40"/>
      <c r="F101" s="136" t="s">
        <v>59</v>
      </c>
      <c r="G101" s="300" t="s">
        <v>60</v>
      </c>
      <c r="H101" s="301"/>
      <c r="I101" s="301"/>
      <c r="J101" s="301"/>
      <c r="K101" s="99"/>
      <c r="L101" s="176" t="s">
        <v>58</v>
      </c>
    </row>
    <row r="102" spans="1:12" ht="6" customHeight="1">
      <c r="A102" s="17"/>
      <c r="B102" s="99"/>
      <c r="C102" s="38"/>
      <c r="D102" s="43"/>
      <c r="E102" s="43"/>
      <c r="F102" s="43"/>
      <c r="G102" s="43"/>
      <c r="H102" s="43"/>
      <c r="I102" s="43"/>
      <c r="J102" s="43"/>
      <c r="K102" s="99"/>
      <c r="L102" s="176" t="s">
        <v>59</v>
      </c>
    </row>
    <row r="103" spans="1:12" ht="5.25" customHeight="1">
      <c r="A103" s="17"/>
      <c r="B103" s="99"/>
      <c r="C103" s="298"/>
      <c r="D103" s="299"/>
      <c r="E103" s="299"/>
      <c r="F103" s="299"/>
      <c r="G103" s="299"/>
      <c r="H103" s="299"/>
      <c r="I103" s="299"/>
      <c r="J103" s="299"/>
      <c r="K103" s="99"/>
      <c r="L103" s="176"/>
    </row>
    <row r="104" spans="1:12" ht="16.5" customHeight="1">
      <c r="A104" s="17"/>
      <c r="B104" s="137"/>
      <c r="C104" s="141"/>
      <c r="D104" s="141"/>
      <c r="E104" s="141"/>
      <c r="F104" s="141"/>
      <c r="G104" s="141"/>
      <c r="H104" s="141"/>
      <c r="I104" s="141"/>
      <c r="J104" s="141"/>
      <c r="K104" s="138"/>
      <c r="L104" s="177"/>
    </row>
    <row r="105" spans="1:11" ht="16.5" customHeight="1">
      <c r="A105" s="17"/>
      <c r="B105" s="137"/>
      <c r="C105" s="141"/>
      <c r="D105" s="141"/>
      <c r="E105" s="141"/>
      <c r="F105" s="141"/>
      <c r="G105" s="141"/>
      <c r="H105" s="141"/>
      <c r="I105" s="141"/>
      <c r="J105" s="141"/>
      <c r="K105" s="138"/>
    </row>
    <row r="106" spans="1:11" ht="12.75">
      <c r="A106" s="139"/>
      <c r="B106" s="140"/>
      <c r="C106" s="298"/>
      <c r="D106" s="299"/>
      <c r="E106" s="299"/>
      <c r="F106" s="299"/>
      <c r="G106" s="299"/>
      <c r="H106" s="299"/>
      <c r="I106" s="299"/>
      <c r="J106" s="299"/>
      <c r="K106" s="140"/>
    </row>
  </sheetData>
  <mergeCells count="31">
    <mergeCell ref="G16:J16"/>
    <mergeCell ref="F35:G35"/>
    <mergeCell ref="G85:H85"/>
    <mergeCell ref="I91:J91"/>
    <mergeCell ref="G83:H83"/>
    <mergeCell ref="F13:I13"/>
    <mergeCell ref="F19:I19"/>
    <mergeCell ref="F22:I22"/>
    <mergeCell ref="G81:I81"/>
    <mergeCell ref="D39:J39"/>
    <mergeCell ref="D15:J15"/>
    <mergeCell ref="D58:F58"/>
    <mergeCell ref="F40:H40"/>
    <mergeCell ref="I25:J25"/>
    <mergeCell ref="I30:J30"/>
    <mergeCell ref="C3:J4"/>
    <mergeCell ref="C6:J6"/>
    <mergeCell ref="C8:J8"/>
    <mergeCell ref="D12:J12"/>
    <mergeCell ref="C5:J5"/>
    <mergeCell ref="C7:J7"/>
    <mergeCell ref="C106:J106"/>
    <mergeCell ref="G101:J101"/>
    <mergeCell ref="C103:J103"/>
    <mergeCell ref="D18:J18"/>
    <mergeCell ref="D21:J21"/>
    <mergeCell ref="D24:J24"/>
    <mergeCell ref="D29:J29"/>
    <mergeCell ref="D53:J53"/>
    <mergeCell ref="D34:J34"/>
    <mergeCell ref="I35:J35"/>
  </mergeCells>
  <conditionalFormatting sqref="F94 F51 F61:F64 F72 F78 F88 F67">
    <cfRule type="cellIs" priority="1" dxfId="29" operator="equal" stopIfTrue="1">
      <formula>"Please Re-enter"</formula>
    </cfRule>
  </conditionalFormatting>
  <conditionalFormatting sqref="G65:I65 G59:H59">
    <cfRule type="cellIs" priority="2" dxfId="29" operator="equal" stopIfTrue="1">
      <formula>"Please Enter One"</formula>
    </cfRule>
  </conditionalFormatting>
  <conditionalFormatting sqref="I91:J91">
    <cfRule type="cellIs" priority="3" dxfId="29" operator="equal" stopIfTrue="1">
      <formula>"VAT Not Settup"</formula>
    </cfRule>
  </conditionalFormatting>
  <conditionalFormatting sqref="E27 D60:E60 E66 E89 E79 E95 D44:E44 D46:E46 D48:E50 E32 E37 E52">
    <cfRule type="cellIs" priority="4" dxfId="30" operator="greaterThan" stopIfTrue="1">
      <formula>1</formula>
    </cfRule>
  </conditionalFormatting>
  <conditionalFormatting sqref="F59 G42:H44 G46:H46 G60:H60 G66:H66 F65">
    <cfRule type="cellIs" priority="5" dxfId="29" operator="equal" stopIfTrue="1">
      <formula>"Please only Enter One"</formula>
    </cfRule>
  </conditionalFormatting>
  <conditionalFormatting sqref="F30">
    <cfRule type="expression" priority="6" dxfId="31" stopIfTrue="1">
      <formula>$D$27&lt;&gt;1</formula>
    </cfRule>
  </conditionalFormatting>
  <conditionalFormatting sqref="F35">
    <cfRule type="expression" priority="7" dxfId="31" stopIfTrue="1">
      <formula>$D$32&lt;&gt;1</formula>
    </cfRule>
  </conditionalFormatting>
  <conditionalFormatting sqref="F40:H40">
    <cfRule type="expression" priority="8" dxfId="31" stopIfTrue="1">
      <formula>$D$37&lt;&gt;1</formula>
    </cfRule>
  </conditionalFormatting>
  <conditionalFormatting sqref="F91">
    <cfRule type="expression" priority="9" dxfId="31" stopIfTrue="1">
      <formula>$D$89&lt;&gt;1</formula>
    </cfRule>
  </conditionalFormatting>
  <conditionalFormatting sqref="I89 G89 I52">
    <cfRule type="expression" priority="10" dxfId="31" stopIfTrue="1">
      <formula>$D$52&lt;&gt;1</formula>
    </cfRule>
  </conditionalFormatting>
  <conditionalFormatting sqref="F75">
    <cfRule type="expression" priority="11" dxfId="31" stopIfTrue="1">
      <formula>$D$73&lt;&gt;1</formula>
    </cfRule>
  </conditionalFormatting>
  <conditionalFormatting sqref="G81:I81 G83:H83 G85:H85">
    <cfRule type="expression" priority="12" dxfId="31" stopIfTrue="1">
      <formula>$D$79&lt;&gt;1</formula>
    </cfRule>
  </conditionalFormatting>
  <conditionalFormatting sqref="F97">
    <cfRule type="expression" priority="13" dxfId="31" stopIfTrue="1">
      <formula>$D$95&lt;&gt;1</formula>
    </cfRule>
  </conditionalFormatting>
  <conditionalFormatting sqref="F101">
    <cfRule type="expression" priority="14" dxfId="29" stopIfTrue="1">
      <formula>$F$101=$L$104</formula>
    </cfRule>
    <cfRule type="expression" priority="15" dxfId="1" stopIfTrue="1">
      <formula>$F$101=$L$103</formula>
    </cfRule>
  </conditionalFormatting>
  <conditionalFormatting sqref="C6:J7 C3:J4">
    <cfRule type="expression" priority="16" dxfId="0" stopIfTrue="1">
      <formula>$M$17=1</formula>
    </cfRule>
    <cfRule type="expression" priority="17" dxfId="1" stopIfTrue="1">
      <formula>$M$17=2</formula>
    </cfRule>
    <cfRule type="expression" priority="18" dxfId="2" stopIfTrue="1">
      <formula>$M$17=3</formula>
    </cfRule>
  </conditionalFormatting>
  <dataValidations count="23">
    <dataValidation type="textLength" allowBlank="1" showInputMessage="1" showErrorMessage="1" errorTitle="To Long" error="Company’s Name &#10;Max 30 Characters" sqref="F13:I13">
      <formula1>0</formula1>
      <formula2>30</formula2>
    </dataValidation>
    <dataValidation type="textLength" allowBlank="1" showInputMessage="1" showErrorMessage="1" errorTitle="To Long" error="Company’s Initials&#10;Max 6 Characters" sqref="F16">
      <formula1>0</formula1>
      <formula2>6</formula2>
    </dataValidation>
    <dataValidation type="textLength" allowBlank="1" showInputMessage="1" showErrorMessage="1" errorTitle="To Long" error="Company’s Address &#10;Max 63 Characters" sqref="F22:I22">
      <formula1>0</formula1>
      <formula2>63</formula2>
    </dataValidation>
    <dataValidation type="textLength" allowBlank="1" showInputMessage="1" showErrorMessage="1" errorTitle="To Long" error="Company’s Description &#10;Max 55 Characters" sqref="F19:I19">
      <formula1>0</formula1>
      <formula2>55</formula2>
    </dataValidation>
    <dataValidation type="textLength" allowBlank="1" showInputMessage="1" showErrorMessage="1" errorTitle="To Long" error="Fax Number&#10;Max 15 Characters" sqref="F30">
      <formula1>0</formula1>
      <formula2>15</formula2>
    </dataValidation>
    <dataValidation type="textLength" allowBlank="1" showInputMessage="1" showErrorMessage="1" errorTitle="To Long" error="Telephone Number&#10;Max 15 Characters" sqref="F25">
      <formula1>0</formula1>
      <formula2>15</formula2>
    </dataValidation>
    <dataValidation type="textLength" allowBlank="1" showInputMessage="1" showErrorMessage="1" errorTitle="To Long" error="E-Mail Address&#10;Max 30 Characters" sqref="F40:H40">
      <formula1>0</formula1>
      <formula2>30</formula2>
    </dataValidation>
    <dataValidation allowBlank="1" showInputMessage="1" showErrorMessage="1" errorTitle="To Long" error="Fax Number&#10;Max 15 Characters" sqref="F31"/>
    <dataValidation type="list" allowBlank="1" showInputMessage="1" showErrorMessage="1" sqref="G95 G32 G37 G52 G89 G70 G79">
      <formula1>$L$6:$L$7</formula1>
    </dataValidation>
    <dataValidation type="list" allowBlank="1" showInputMessage="1" showErrorMessage="1" sqref="G42">
      <formula1>$L$8:$L$10</formula1>
    </dataValidation>
    <dataValidation type="list" allowBlank="1" showInputMessage="1" showErrorMessage="1" sqref="F60">
      <formula1>$L$55:$L$60</formula1>
    </dataValidation>
    <dataValidation type="list" allowBlank="1" showInputMessage="1" showErrorMessage="1" sqref="F66">
      <formula1>$L$56:$L$60</formula1>
    </dataValidation>
    <dataValidation type="textLength" allowBlank="1" showInputMessage="1" showErrorMessage="1" errorTitle="To Long" error="Cheques Payable To&#10;Max 20 Characters" sqref="F75">
      <formula1>0</formula1>
      <formula2>20</formula2>
    </dataValidation>
    <dataValidation type="textLength" allowBlank="1" showInputMessage="1" showErrorMessage="1" errorTitle="To Long" error="Bank Name&#10;Max 27 Characters" sqref="G81:I81">
      <formula1>0</formula1>
      <formula2>27</formula2>
    </dataValidation>
    <dataValidation type="textLength" allowBlank="1" showInputMessage="1" showErrorMessage="1" errorTitle="To Long" error="Account No&#10;Max 20 Characters" sqref="G85:H85">
      <formula1>0</formula1>
      <formula2>20</formula2>
    </dataValidation>
    <dataValidation type="textLength" operator="equal" allowBlank="1" showInputMessage="1" showErrorMessage="1" errorTitle="Must be 8  Long" error="Sort Code&#10;8 Characters&#10;xx-xx-xx" sqref="G83:H83">
      <formula1>8</formula1>
    </dataValidation>
    <dataValidation type="textLength" allowBlank="1" showInputMessage="1" showErrorMessage="1" errorTitle="To Long" error="Company’s Number&#10;Max 20 Characters" sqref="F97">
      <formula1>0</formula1>
      <formula2>20</formula2>
    </dataValidation>
    <dataValidation type="decimal" allowBlank="1" showInputMessage="1" showErrorMessage="1" errorTitle="Not a valid percentage" error="Must be from 1 to 100" sqref="I52">
      <formula1>0</formula1>
      <formula2>1</formula2>
    </dataValidation>
    <dataValidation type="textLength" allowBlank="1" showInputMessage="1" showErrorMessage="1" errorTitle="To Long" error="V.A.T. Number&#10;Max 20 Characters" sqref="F91">
      <formula1>0</formula1>
      <formula2>20</formula2>
    </dataValidation>
    <dataValidation type="list" allowBlank="1" showInputMessage="1" showErrorMessage="1" sqref="F101">
      <formula1>$L$101:$L$102</formula1>
    </dataValidation>
    <dataValidation type="textLength" allowBlank="1" showInputMessage="1" showErrorMessage="1" errorTitle="To Long" error="Company’s Website&#10;Max 27 Characters" sqref="F35:G35">
      <formula1>0</formula1>
      <formula2>27</formula2>
    </dataValidation>
    <dataValidation type="list" allowBlank="1" showInputMessage="1" showErrorMessage="1" sqref="G10">
      <formula1>$L$11:$L$14</formula1>
    </dataValidation>
    <dataValidation type="list" allowBlank="1" showInputMessage="1" showErrorMessage="1" sqref="G27">
      <formula1>$L$26:$L$28</formula1>
    </dataValidation>
  </dataValidations>
  <hyperlinks>
    <hyperlink ref="C5" r:id="rId1" display="www.ajhw.co.uk"/>
  </hyperlinks>
  <printOptions horizontalCentered="1" verticalCentered="1"/>
  <pageMargins left="0.1968503937007874" right="0.1968503937007874" top="1.12" bottom="1.299212598425197" header="0.5118110236220472" footer="0.5118110236220472"/>
  <pageSetup horizontalDpi="300" verticalDpi="300" orientation="portrait" paperSize="9" r:id="rId3"/>
  <headerFooter alignWithMargins="0">
    <oddHeader>&amp;L&amp;"Arial,Bold"Small Business - Settup&amp;RDownloaded from www.ajhw.co.uk</oddHeader>
    <oddFooter>&amp;L© A.J.H. Computer Services,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1.3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</dc:title>
  <dc:subject>Invoice and Delivery Note templates</dc:subject>
  <dc:creator>AJH (www.ajhw.co.uk)</dc:creator>
  <cp:keywords>Invoice and Delivery Note templates</cp:keywords>
  <dc:description>© A.J.H. Computer Services, All Rights Reserved.</dc:description>
  <cp:lastModifiedBy>AJH</cp:lastModifiedBy>
  <cp:lastPrinted>2019-11-01T22:03:22Z</cp:lastPrinted>
  <dcterms:created xsi:type="dcterms:W3CDTF">2007-09-13T13:39:33Z</dcterms:created>
  <dcterms:modified xsi:type="dcterms:W3CDTF">2024-01-28T09:12:58Z</dcterms:modified>
  <cp:category>Excel 2000 (2024)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